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6.xml" ContentType="application/vnd.openxmlformats-officedocument.spreadsheetml.pivotCacheRecord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165" windowWidth="19140" windowHeight="4620" tabRatio="760"/>
  </bookViews>
  <sheets>
    <sheet name="1. Production by country {year}" sheetId="1" r:id="rId1"/>
    <sheet name="2. Crop area by country {year}" sheetId="2" r:id="rId2"/>
    <sheet name="3. Yield = Prod%Area" sheetId="3" r:id="rId3"/>
    <sheet name="4. Average Yield ALL SA" sheetId="4" r:id="rId4"/>
    <sheet name="5. Food supply per cap {year}" sheetId="5" r:id="rId5"/>
    <sheet name="6. Population {year}" sheetId="6" r:id="rId6"/>
    <sheet name="7. Total Food Supply" sheetId="8" r:id="rId7"/>
    <sheet name="8. Attainable Yield (2005 est.)" sheetId="9" r:id="rId8"/>
    <sheet name="9. Market Demand (2005 est.)" sheetId="11" r:id="rId9"/>
    <sheet name="10. Yield Gap 2008 updates" sheetId="10" r:id="rId10"/>
    <sheet name="11. Biotic-Abioic Constraints" sheetId="12" r:id="rId11"/>
  </sheets>
  <externalReferences>
    <externalReference r:id="rId12"/>
    <externalReference r:id="rId13"/>
  </externalReferences>
  <definedNames>
    <definedName name="baseNumPoor">[1]PovertyWork!$F$5</definedName>
    <definedName name="baseNumPoorDyn">[1]PovertyWork!$G$5</definedName>
    <definedName name="basePRedAnnual">[1]PovertyWork!$G$4</definedName>
    <definedName name="f">[2]PovertyWork!$C$3</definedName>
    <definedName name="noDataAverage">'[1]global params'!$G$5</definedName>
    <definedName name="noDataAverageRate">'[1]global params'!$G$6</definedName>
    <definedName name="noDataYieldGrowth">'[1]global params'!$G$4</definedName>
    <definedName name="noDataYieldGrowthRate">'[1]global params'!$G$7</definedName>
    <definedName name="NumPoor">[1]PovertyWork!$C$4</definedName>
    <definedName name="NumPoorCap">[1]PovertyWork!#REF!</definedName>
    <definedName name="Poverty">#REF!</definedName>
    <definedName name="ProdPovMult">[1]PovertyWork!$C$3</definedName>
    <definedName name="Table5">'[1]crop params'!#REF!</definedName>
    <definedName name="Table8">#REF!</definedName>
    <definedName name="tgBaseRate">'[1]global params'!$C$5</definedName>
    <definedName name="tgCntrAdoption">'[1]global params'!$D$8</definedName>
    <definedName name="tgCntrCrAdoption">'[1]global params'!$C$8</definedName>
    <definedName name="tgCntrCrRate">'[1]global params'!$C$6</definedName>
    <definedName name="tgCntrRate">'[1]global params'!$D$6</definedName>
    <definedName name="tgCountries">'[1]country params'!$B$3:$C$45</definedName>
    <definedName name="tgCountryCropInRate">'[1]crop params'!#REF!</definedName>
    <definedName name="tgCountryInRate">'[1]crop params'!#REF!</definedName>
    <definedName name="tgCountryMult">'[1]crop params'!#REF!</definedName>
    <definedName name="tgCrAdoption">'[1]global params'!$C$13</definedName>
    <definedName name="tgCropInRate">'[1]crop params'!#REF!</definedName>
    <definedName name="tgCropMult">'[1]crop params'!#REF!</definedName>
    <definedName name="tgCrops">'[1]crop params'!$B$3:$F$23</definedName>
    <definedName name="tgCrRate">'[1]global params'!$C$11</definedName>
    <definedName name="tgNumPoor">[1]PovertyWork!$F$8</definedName>
    <definedName name="tgNumPoorDyn">[1]PovertyWork!$G$8</definedName>
    <definedName name="tgOutAdoption">'[1]global params'!$D$13</definedName>
    <definedName name="tgOutRate">'[1]global params'!$D$11</definedName>
    <definedName name="tgYgapClosure">'[1]crop params'!#REF!</definedName>
    <definedName name="TotalNumPoor">[1]PovertyWork!$F$11</definedName>
    <definedName name="totalNumPoorDyn">[1]PovertyWork!$G$11</definedName>
    <definedName name="totalPRedAnnual">[1]PovertyWork!$G$10</definedName>
    <definedName name="TotNumPoor">[1]PovertyWork!$F$11</definedName>
  </definedNames>
  <calcPr calcId="124519"/>
  <pivotCaches>
    <pivotCache cacheId="12" r:id="rId14"/>
    <pivotCache cacheId="13" r:id="rId15"/>
    <pivotCache cacheId="14" r:id="rId16"/>
    <pivotCache cacheId="15" r:id="rId17"/>
    <pivotCache cacheId="16" r:id="rId18"/>
    <pivotCache cacheId="17" r:id="rId19"/>
    <pivotCache cacheId="18" r:id="rId20"/>
  </pivotCaches>
</workbook>
</file>

<file path=xl/calcChain.xml><?xml version="1.0" encoding="utf-8"?>
<calcChain xmlns="http://schemas.openxmlformats.org/spreadsheetml/2006/main">
  <c r="C13" i="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13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11"/>
  <c r="F18" i="10"/>
  <c r="F17"/>
  <c r="F16"/>
  <c r="F14"/>
  <c r="F12"/>
  <c r="F11"/>
  <c r="F9"/>
  <c r="F8"/>
  <c r="F7"/>
  <c r="F6"/>
  <c r="F5"/>
  <c r="F4"/>
  <c r="F3"/>
  <c r="G3"/>
  <c r="G4"/>
  <c r="G5"/>
  <c r="N3" i="8" l="1"/>
  <c r="O3"/>
  <c r="P3"/>
  <c r="Q3"/>
  <c r="R3"/>
  <c r="S3"/>
  <c r="T3"/>
  <c r="U3"/>
  <c r="V3"/>
  <c r="W3"/>
  <c r="X3"/>
  <c r="Y3"/>
  <c r="M3"/>
  <c r="K18" i="10"/>
  <c r="J18"/>
  <c r="K17"/>
  <c r="J17"/>
  <c r="K16"/>
  <c r="J16"/>
  <c r="K14"/>
  <c r="J14"/>
  <c r="K13"/>
  <c r="J13"/>
  <c r="K12"/>
  <c r="J12"/>
  <c r="K11"/>
  <c r="J11"/>
  <c r="K9"/>
  <c r="J9"/>
  <c r="K8"/>
  <c r="J8"/>
  <c r="K7"/>
  <c r="J7"/>
  <c r="K6"/>
  <c r="J6"/>
  <c r="K5"/>
  <c r="J5"/>
  <c r="K4"/>
  <c r="J4"/>
  <c r="K3"/>
  <c r="J3"/>
  <c r="D18"/>
  <c r="D13"/>
  <c r="D12"/>
  <c r="D11"/>
  <c r="D9"/>
  <c r="D8"/>
  <c r="D7"/>
  <c r="D6"/>
  <c r="D5"/>
  <c r="D4"/>
  <c r="D3"/>
  <c r="C3"/>
  <c r="C18"/>
  <c r="C13"/>
  <c r="C12"/>
  <c r="C11"/>
  <c r="C9"/>
  <c r="E9" s="1"/>
  <c r="C8"/>
  <c r="C7"/>
  <c r="C6"/>
  <c r="C5"/>
  <c r="C4"/>
  <c r="Q8" i="9"/>
  <c r="Q7"/>
  <c r="P8"/>
  <c r="P7"/>
  <c r="O8"/>
  <c r="O7"/>
  <c r="N8"/>
  <c r="N7"/>
  <c r="M8"/>
  <c r="M7"/>
  <c r="L8"/>
  <c r="L7"/>
  <c r="K8"/>
  <c r="K7"/>
  <c r="J8"/>
  <c r="J7"/>
  <c r="I8"/>
  <c r="I7"/>
  <c r="H8"/>
  <c r="H7"/>
  <c r="G8"/>
  <c r="G7"/>
  <c r="J28" i="5" l="1"/>
  <c r="J15"/>
  <c r="J22"/>
  <c r="J9"/>
  <c r="J4" i="6"/>
  <c r="J3"/>
  <c r="J4" i="5"/>
  <c r="J5"/>
  <c r="J6"/>
  <c r="J7"/>
  <c r="J8"/>
  <c r="J10"/>
  <c r="J11"/>
  <c r="J12"/>
  <c r="J13"/>
  <c r="J14"/>
  <c r="J16"/>
  <c r="J17"/>
  <c r="J18"/>
  <c r="J19"/>
  <c r="J20"/>
  <c r="J21"/>
  <c r="J23"/>
  <c r="J24"/>
  <c r="J25"/>
  <c r="J26"/>
  <c r="J27"/>
  <c r="J3"/>
  <c r="J8" i="3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4"/>
  <c r="K4"/>
  <c r="J5"/>
  <c r="K5"/>
  <c r="J6"/>
  <c r="K6"/>
  <c r="J7"/>
  <c r="K7"/>
  <c r="K3"/>
  <c r="H2"/>
  <c r="I2"/>
  <c r="J2"/>
  <c r="K2"/>
  <c r="G2"/>
  <c r="K34" i="1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4" i="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"/>
  <c r="AC6" i="4"/>
  <c r="AB6"/>
  <c r="AA6"/>
  <c r="Z6"/>
  <c r="Y6"/>
  <c r="X6"/>
  <c r="W6"/>
  <c r="V6"/>
  <c r="U6"/>
  <c r="T6"/>
  <c r="S6"/>
  <c r="R6"/>
  <c r="Q6"/>
  <c r="P6"/>
  <c r="O6"/>
  <c r="N6"/>
  <c r="M6"/>
  <c r="AC5"/>
  <c r="AB5"/>
  <c r="AA5"/>
  <c r="Z5"/>
  <c r="Y5"/>
  <c r="X5"/>
  <c r="W5"/>
  <c r="V5"/>
  <c r="U5"/>
  <c r="T5"/>
  <c r="S5"/>
  <c r="R5"/>
  <c r="Q5"/>
  <c r="P5"/>
  <c r="O5"/>
  <c r="N5"/>
  <c r="M5"/>
  <c r="A4" i="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"/>
  <c r="N7" i="4" l="1"/>
  <c r="P7"/>
  <c r="R7"/>
  <c r="T7"/>
  <c r="V7"/>
  <c r="X7"/>
  <c r="Z7"/>
  <c r="AB7"/>
  <c r="M7"/>
  <c r="O7"/>
  <c r="Q7"/>
  <c r="S7"/>
  <c r="U7"/>
  <c r="W7"/>
  <c r="Y7"/>
  <c r="AA7"/>
  <c r="AC7"/>
  <c r="G18" i="10"/>
  <c r="G17"/>
  <c r="G16"/>
  <c r="G14"/>
  <c r="G12"/>
  <c r="G11"/>
  <c r="G9"/>
  <c r="H9" s="1"/>
  <c r="G8"/>
  <c r="G7"/>
  <c r="G6"/>
  <c r="B19" l="1"/>
  <c r="B18"/>
  <c r="B17"/>
  <c r="B16"/>
  <c r="B15"/>
  <c r="B14"/>
  <c r="B12"/>
  <c r="B11"/>
  <c r="B10"/>
  <c r="B9"/>
  <c r="B8"/>
  <c r="B7"/>
  <c r="B6"/>
  <c r="B5"/>
  <c r="B4"/>
  <c r="B3"/>
  <c r="M5" i="8"/>
  <c r="N5"/>
  <c r="O5"/>
  <c r="P5"/>
  <c r="Q5"/>
  <c r="R5"/>
  <c r="S5"/>
  <c r="T5"/>
  <c r="U5"/>
  <c r="V5"/>
  <c r="W5"/>
  <c r="X5"/>
  <c r="Y5"/>
  <c r="N4"/>
  <c r="O4"/>
  <c r="P4"/>
  <c r="Q4"/>
  <c r="R4"/>
  <c r="S4"/>
  <c r="T4"/>
  <c r="U4"/>
  <c r="V4"/>
  <c r="W4"/>
  <c r="X4"/>
  <c r="Y4"/>
  <c r="M4"/>
  <c r="L5"/>
  <c r="L4"/>
  <c r="Q9" i="9" l="1"/>
  <c r="P9"/>
  <c r="O9"/>
  <c r="N9"/>
  <c r="M9"/>
  <c r="L9"/>
  <c r="K9"/>
  <c r="J9"/>
  <c r="I9"/>
  <c r="H9"/>
  <c r="G9"/>
  <c r="G8" i="3" l="1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6"/>
  <c r="H6"/>
  <c r="I6"/>
  <c r="G7"/>
  <c r="H7"/>
  <c r="I7"/>
  <c r="G4"/>
  <c r="H4"/>
  <c r="I4"/>
  <c r="G5"/>
  <c r="H5"/>
  <c r="I5"/>
  <c r="H3"/>
  <c r="I3"/>
  <c r="J3"/>
  <c r="G3"/>
  <c r="I17" i="10"/>
  <c r="I16"/>
  <c r="I15"/>
  <c r="I14"/>
  <c r="I19"/>
  <c r="I11"/>
  <c r="I9"/>
  <c r="I8"/>
  <c r="I6"/>
  <c r="I4"/>
  <c r="I18"/>
  <c r="I5"/>
  <c r="I7"/>
  <c r="I3"/>
  <c r="I12" l="1"/>
  <c r="E18" l="1"/>
  <c r="H18" s="1"/>
  <c r="E13"/>
  <c r="E12"/>
  <c r="H12" s="1"/>
  <c r="E11"/>
  <c r="H11" s="1"/>
  <c r="E8"/>
  <c r="H8" s="1"/>
  <c r="E7"/>
  <c r="H7" s="1"/>
  <c r="E6"/>
  <c r="H6" s="1"/>
  <c r="E5"/>
  <c r="H5" s="1"/>
  <c r="E4"/>
  <c r="H4" s="1"/>
  <c r="E3"/>
  <c r="H3" s="1"/>
  <c r="Y7" i="8" l="1"/>
  <c r="W7"/>
  <c r="U7"/>
  <c r="S7"/>
  <c r="Q7"/>
  <c r="O7"/>
  <c r="M7"/>
  <c r="X7"/>
  <c r="V7"/>
  <c r="T7"/>
  <c r="R7"/>
  <c r="P7"/>
  <c r="N7"/>
</calcChain>
</file>

<file path=xl/sharedStrings.xml><?xml version="1.0" encoding="utf-8"?>
<sst xmlns="http://schemas.openxmlformats.org/spreadsheetml/2006/main" count="1592" uniqueCount="248">
  <si>
    <t>countries</t>
  </si>
  <si>
    <t>country codes</t>
  </si>
  <si>
    <t>item</t>
  </si>
  <si>
    <t>item codes</t>
  </si>
  <si>
    <t>element</t>
  </si>
  <si>
    <t>element codes</t>
  </si>
  <si>
    <t>Bananas</t>
  </si>
  <si>
    <t>Production (tonnes)</t>
  </si>
  <si>
    <t>Column Labels</t>
  </si>
  <si>
    <t>Beans, dry</t>
  </si>
  <si>
    <t>Row Labels</t>
  </si>
  <si>
    <t>Cassava</t>
  </si>
  <si>
    <t>Chick peas</t>
  </si>
  <si>
    <t>Cow peas, dry</t>
  </si>
  <si>
    <t>Groundnuts, with shell</t>
  </si>
  <si>
    <t>Lentils</t>
  </si>
  <si>
    <t>Maize</t>
  </si>
  <si>
    <t>Millet</t>
  </si>
  <si>
    <t>Pigeon peas</t>
  </si>
  <si>
    <t>Plantains</t>
  </si>
  <si>
    <t>Rice, paddy</t>
  </si>
  <si>
    <t>Sorghum</t>
  </si>
  <si>
    <t>Sweet potatoes</t>
  </si>
  <si>
    <t>Wheat</t>
  </si>
  <si>
    <t>Yams</t>
  </si>
  <si>
    <t>Grand Total</t>
  </si>
  <si>
    <t>Area Harvested (Ha)</t>
  </si>
  <si>
    <t xml:space="preserve"> </t>
  </si>
  <si>
    <t>Total Production</t>
  </si>
  <si>
    <t>Total Area</t>
  </si>
  <si>
    <t>Average Yield</t>
  </si>
  <si>
    <t>Food supply (kcal/capita/day)</t>
  </si>
  <si>
    <t>Beans</t>
  </si>
  <si>
    <t>Groundnuts (in Shell Eq)</t>
  </si>
  <si>
    <t>Pulses, Other</t>
  </si>
  <si>
    <t>Rice (Paddy Equivalent)</t>
  </si>
  <si>
    <t>Sweet Potatoes</t>
  </si>
  <si>
    <t>countries (codes)</t>
  </si>
  <si>
    <t>population</t>
  </si>
  <si>
    <t>population (codes)</t>
  </si>
  <si>
    <t>Population - Est. &amp; Proj. 2008</t>
  </si>
  <si>
    <t>Total Population - Both sexes (1000)</t>
  </si>
  <si>
    <t>Total Food Supply (Billion Kcal per year, FAO Data [year])</t>
  </si>
  <si>
    <t>yield (2005 est.)</t>
  </si>
  <si>
    <t>yield gap (2005 est.)</t>
  </si>
  <si>
    <t>attainable yield (2005 est., = yield x (1 + yield gap)</t>
  </si>
  <si>
    <t>Rice</t>
  </si>
  <si>
    <t>Yams (&amp; Sweet Potatoes)</t>
  </si>
  <si>
    <t>Groundnuts</t>
  </si>
  <si>
    <t>Bananas/Plantains</t>
  </si>
  <si>
    <t>value of production (2005 production x avg. 1999-2001 $PPP)</t>
  </si>
  <si>
    <t>chick pea</t>
  </si>
  <si>
    <t>cow pea</t>
  </si>
  <si>
    <t>pigeon pea</t>
  </si>
  <si>
    <t>lentil</t>
  </si>
  <si>
    <t>% Change VoP 2005-2030 (from IMPACT)</t>
  </si>
  <si>
    <r>
      <rPr>
        <b/>
        <sz val="11"/>
        <color rgb="FF000000"/>
        <rFont val="Calibri"/>
        <family val="2"/>
        <scheme val="minor"/>
      </rPr>
      <t>attainable yield</t>
    </r>
    <r>
      <rPr>
        <sz val="11"/>
        <color rgb="FF000000"/>
        <rFont val="Calibri"/>
        <family val="2"/>
        <scheme val="minor"/>
      </rPr>
      <t xml:space="preserve"> (2008 est., assuming 2005 yield gap constant)</t>
    </r>
  </si>
  <si>
    <t>...</t>
  </si>
  <si>
    <r>
      <t xml:space="preserve">* red indicates 2008 values estimated using 2005 yield gap for </t>
    </r>
    <r>
      <rPr>
        <u/>
        <sz val="11"/>
        <color rgb="FFFF0000"/>
        <rFont val="Calibri"/>
        <family val="2"/>
        <scheme val="minor"/>
      </rPr>
      <t>combined</t>
    </r>
    <r>
      <rPr>
        <sz val="11"/>
        <color rgb="FFFF0000"/>
        <rFont val="Calibri"/>
        <family val="2"/>
        <scheme val="minor"/>
      </rPr>
      <t xml:space="preserve"> crops, e.g. "Yams &amp; Sweet Potatoes", "Plantains &amp; Bananas", or "Pulses, other"</t>
    </r>
  </si>
  <si>
    <t>"..." indicates no data and/or no estimates possible given current available data</t>
  </si>
  <si>
    <t>Other Pulses</t>
  </si>
  <si>
    <t>Yield (tonnes/Ha)</t>
  </si>
  <si>
    <t>Table R6: Aggregate Yield Gain by Commodity</t>
  </si>
  <si>
    <t>Crops</t>
  </si>
  <si>
    <t>Share of total SSA crop area</t>
  </si>
  <si>
    <t>2005 average yield</t>
  </si>
  <si>
    <t>Oher Pulses</t>
  </si>
  <si>
    <t>2005 average yield gap</t>
  </si>
  <si>
    <t>Baseline yield gap closure</t>
  </si>
  <si>
    <t>Improved yield gap closure</t>
  </si>
  <si>
    <t>% of crop area reached (adoption)</t>
  </si>
  <si>
    <t>2030 average yield gain</t>
  </si>
  <si>
    <t>2030 baseline yield gain</t>
  </si>
  <si>
    <t>2030 improved yield gain (for adopters)</t>
  </si>
  <si>
    <t>2030 average yield (kg/ha)</t>
  </si>
  <si>
    <t>2030 baseline yield</t>
  </si>
  <si>
    <t>2030 improved yield (for adopters)</t>
  </si>
  <si>
    <t>Sweet Potatoes &amp; Yams</t>
  </si>
  <si>
    <t>Non-Priority Crops</t>
  </si>
  <si>
    <t>Banana &amp; Plantains</t>
  </si>
  <si>
    <t>Barley</t>
  </si>
  <si>
    <t>Coffee</t>
  </si>
  <si>
    <t>Cotton</t>
  </si>
  <si>
    <t>Potato</t>
  </si>
  <si>
    <t>Soybeans</t>
  </si>
  <si>
    <t>Sugar Cane</t>
  </si>
  <si>
    <t>Other Oilcrops</t>
  </si>
  <si>
    <t>All Other Crops</t>
  </si>
  <si>
    <t>Yield Gap and Attainable Yield (2005 Est.) from GAEZ data</t>
  </si>
  <si>
    <t>Population (1000s, FAO Data)</t>
  </si>
  <si>
    <t>Food Supply (kcal/capita/day, FAO Data)</t>
  </si>
  <si>
    <t>Yield (tonnes/Ha, FAO Data)</t>
  </si>
  <si>
    <t>Area Harvested (Ha, FAO Data)</t>
  </si>
  <si>
    <t>Production (tonnes, FAO Data)</t>
  </si>
  <si>
    <t>*This sheet recacluates average yield based on Production[year]/Area[year] selected in pivot tables in Tab 1 (Production) and Tab 2 (Area Harvested).</t>
  </si>
  <si>
    <t>Source: FAOSTAT2010</t>
  </si>
  <si>
    <t>%change between 2005 and 2030 (from IMPACT)</t>
  </si>
  <si>
    <t>prod_name</t>
  </si>
  <si>
    <t>share in total</t>
  </si>
  <si>
    <t>intPrice</t>
  </si>
  <si>
    <t>%change</t>
  </si>
  <si>
    <t>SUM ALL PRODUCTS</t>
  </si>
  <si>
    <t>Cattle meat</t>
  </si>
  <si>
    <t>Cow milk, whole, fresh</t>
  </si>
  <si>
    <t>Seed cotton</t>
  </si>
  <si>
    <t>Cocoa beans</t>
  </si>
  <si>
    <t>Vegetables fresh nes</t>
  </si>
  <si>
    <t>Goat meat</t>
  </si>
  <si>
    <t>Sheep meat</t>
  </si>
  <si>
    <t>Citrus fruit, nes</t>
  </si>
  <si>
    <t>Potatoes</t>
  </si>
  <si>
    <t>Chicken meat</t>
  </si>
  <si>
    <t>Sugar cane</t>
  </si>
  <si>
    <t>Chillies and peppers, dry</t>
  </si>
  <si>
    <t>Tomatoes</t>
  </si>
  <si>
    <t>Hen eggs, in shell</t>
  </si>
  <si>
    <t>Sesame seed</t>
  </si>
  <si>
    <t>Goat milk, whole, fresh</t>
  </si>
  <si>
    <t>Pig meat</t>
  </si>
  <si>
    <t>Tobacco, unmanufactured</t>
  </si>
  <si>
    <t>Okra</t>
  </si>
  <si>
    <t>Cashew nuts, with shell</t>
  </si>
  <si>
    <t>Coffee, green</t>
  </si>
  <si>
    <t>Mangoes, mangosteens, guavas</t>
  </si>
  <si>
    <t>Fruit Fresh Nes</t>
  </si>
  <si>
    <t>Tea</t>
  </si>
  <si>
    <t>Sheep milk, whole, fresh</t>
  </si>
  <si>
    <t>Pineapples</t>
  </si>
  <si>
    <t>Chillies and peppers, green</t>
  </si>
  <si>
    <t>Onions, dry</t>
  </si>
  <si>
    <t>Natural rubber</t>
  </si>
  <si>
    <t>Natural honey</t>
  </si>
  <si>
    <t>Papayas</t>
  </si>
  <si>
    <t>Meat nes</t>
  </si>
  <si>
    <t>Pulses, nes</t>
  </si>
  <si>
    <t>Oranges</t>
  </si>
  <si>
    <t>Coconuts</t>
  </si>
  <si>
    <t>Cabbages and other brassicas</t>
  </si>
  <si>
    <t>Wool, greasy</t>
  </si>
  <si>
    <t>Pumpkins, squash and gourds</t>
  </si>
  <si>
    <t>Garlic</t>
  </si>
  <si>
    <t>Oilseeds, Nes</t>
  </si>
  <si>
    <t>Ginger</t>
  </si>
  <si>
    <t>Pepper (Piper spp.)</t>
  </si>
  <si>
    <t>Watermelons</t>
  </si>
  <si>
    <t>Peas, dry</t>
  </si>
  <si>
    <t>Sunflower seed</t>
  </si>
  <si>
    <t>Carrots and turnips</t>
  </si>
  <si>
    <t>Fruit, tropical fresh nes</t>
  </si>
  <si>
    <t>Beans, green</t>
  </si>
  <si>
    <t>Eggplants (aubergines)</t>
  </si>
  <si>
    <t>Cucumbers and gherkins</t>
  </si>
  <si>
    <t>Beeswax</t>
  </si>
  <si>
    <t>Lemons and limes</t>
  </si>
  <si>
    <t>Grapefruit (inc. pomelos)</t>
  </si>
  <si>
    <t>Fibre Crops Nes</t>
  </si>
  <si>
    <t>Spices, nes</t>
  </si>
  <si>
    <t>Linseed</t>
  </si>
  <si>
    <t>Castor oil seed</t>
  </si>
  <si>
    <t>Grapes</t>
  </si>
  <si>
    <t>Lettuce and chicory</t>
  </si>
  <si>
    <t>Duck meat</t>
  </si>
  <si>
    <t>Peas, green</t>
  </si>
  <si>
    <t>Other melons (inc.cantaloupes)</t>
  </si>
  <si>
    <t>Spinach</t>
  </si>
  <si>
    <t>Rapeseed</t>
  </si>
  <si>
    <t>Other bird eggs,in shell</t>
  </si>
  <si>
    <t>Tangerines, mandarins, clem.</t>
  </si>
  <si>
    <t>Apples</t>
  </si>
  <si>
    <t>Other Bastfibres</t>
  </si>
  <si>
    <t>Peaches and nectarines</t>
  </si>
  <si>
    <t>Plums and sloes</t>
  </si>
  <si>
    <t>Pears</t>
  </si>
  <si>
    <t>Mushrooms and truffles</t>
  </si>
  <si>
    <t>Cauliflowers and broccoli</t>
  </si>
  <si>
    <t>Safflower seed</t>
  </si>
  <si>
    <t>Jute</t>
  </si>
  <si>
    <t>Stone fruit, nes</t>
  </si>
  <si>
    <t>Nutmeg, mace and cardamoms</t>
  </si>
  <si>
    <t>Anise, badian, fennel, corian.</t>
  </si>
  <si>
    <t>Apricots</t>
  </si>
  <si>
    <t>Berries Nes</t>
  </si>
  <si>
    <t>Silk-worm cocoons, reelable</t>
  </si>
  <si>
    <t>Arecanuts</t>
  </si>
  <si>
    <t>Figs</t>
  </si>
  <si>
    <t>Value of Production and Predicted Change in Market Demand (from IMPACT model)</t>
  </si>
  <si>
    <t>yield (kg/Ha, 2005 est.)</t>
  </si>
  <si>
    <t xml:space="preserve">* This sheet recalculates total food supply per country (Billion kcal per year) for the year selected in the pivot tables in Tab 5 (food supply per capita) and Tab 6 (population). </t>
  </si>
  <si>
    <t>FOCUS CROPS</t>
  </si>
  <si>
    <t>area harvested (Ha, 2008 est.)</t>
  </si>
  <si>
    <t>Bangladesh</t>
  </si>
  <si>
    <t>India</t>
  </si>
  <si>
    <t>AVE 2006-2008</t>
  </si>
  <si>
    <t>Sum of AVE 2006-2008</t>
  </si>
  <si>
    <t xml:space="preserve">Average Yield All SA </t>
  </si>
  <si>
    <t>2005 Average Yield All SA</t>
  </si>
  <si>
    <t>2006 Average Yield All SA</t>
  </si>
  <si>
    <t>2007 Average Yield All SA</t>
  </si>
  <si>
    <t>AVE 2005-2007</t>
  </si>
  <si>
    <t>Sum of AVE 2005-2007</t>
  </si>
  <si>
    <t>Countries</t>
  </si>
  <si>
    <t>Anchor Countries</t>
  </si>
  <si>
    <t>Priority Crops</t>
  </si>
  <si>
    <t>Other Fibers</t>
  </si>
  <si>
    <t>Soybean</t>
  </si>
  <si>
    <t>* data on SA drawn from the spreadsheet YieldTargetSA-Live_v3</t>
  </si>
  <si>
    <t>* data on SA drawn from the spreadsheet FAO_ValProd_2005_SA CG EDITS</t>
  </si>
  <si>
    <t>VoP 2005</t>
  </si>
  <si>
    <t>Buffalo milk, whole, fresh</t>
  </si>
  <si>
    <t>Buffalo meat</t>
  </si>
  <si>
    <t>Walnuts, with shell</t>
  </si>
  <si>
    <t>Cherries</t>
  </si>
  <si>
    <t>Poppy seed</t>
  </si>
  <si>
    <t>Countries in Southern Asia Value of Production for avg (2004 - 2006)</t>
  </si>
  <si>
    <t>VoP 2005 (US$ 2000 PPP)= Quantity(2005) * international price (avg 1999-2001 US$ PPP)</t>
  </si>
  <si>
    <t>country</t>
  </si>
  <si>
    <t>in Country</t>
  </si>
  <si>
    <t>Sum of VoP 2005</t>
  </si>
  <si>
    <t>Average of %change</t>
  </si>
  <si>
    <t>Sweet Potatoes (&amp; Yams)</t>
  </si>
  <si>
    <t>* Note some paired numbers, e.g. some pulses - may have been estimated together?</t>
  </si>
  <si>
    <t>CROP YIELD, YIELD GAP, and VoP Summaries for SA</t>
  </si>
  <si>
    <t>2008 Average Yield All SA (2006-2008 average)</t>
  </si>
  <si>
    <r>
      <rPr>
        <b/>
        <sz val="11"/>
        <color rgb="FF000000"/>
        <rFont val="Calibri"/>
        <family val="2"/>
        <scheme val="minor"/>
      </rPr>
      <t xml:space="preserve">yield </t>
    </r>
    <r>
      <rPr>
        <sz val="11"/>
        <color rgb="FF000000"/>
        <rFont val="Calibri"/>
        <family val="2"/>
        <scheme val="minor"/>
      </rPr>
      <t>(kg/Ha, 2008 actual)</t>
    </r>
  </si>
  <si>
    <r>
      <rPr>
        <b/>
        <sz val="11"/>
        <color rgb="FF000000"/>
        <rFont val="Calibri"/>
        <family val="2"/>
        <scheme val="minor"/>
      </rPr>
      <t>yield gap</t>
    </r>
    <r>
      <rPr>
        <sz val="11"/>
        <color rgb="FF000000"/>
        <rFont val="Calibri"/>
        <family val="2"/>
        <scheme val="minor"/>
      </rPr>
      <t xml:space="preserve"> (2008 est., assuming 2005 attainable yield constant)</t>
    </r>
  </si>
  <si>
    <r>
      <rPr>
        <b/>
        <sz val="11"/>
        <color rgb="FF000000"/>
        <rFont val="Calibri"/>
        <family val="2"/>
        <scheme val="minor"/>
      </rPr>
      <t xml:space="preserve">yield </t>
    </r>
    <r>
      <rPr>
        <sz val="11"/>
        <color rgb="FF000000"/>
        <rFont val="Calibri"/>
        <family val="2"/>
        <scheme val="minor"/>
      </rPr>
      <t>(kg/Ha, 2005 actual)</t>
    </r>
  </si>
  <si>
    <t xml:space="preserve">Biotic and Abiotic Constraints </t>
  </si>
  <si>
    <t>from Waddington et al 2009 (yield gain potential in kg/Ha; maize estimates from Gibbon, Dixon &amp; Flores 2007)</t>
  </si>
  <si>
    <t>South Asia Systems</t>
  </si>
  <si>
    <t>Cowpea</t>
  </si>
  <si>
    <t>Chickpea</t>
  </si>
  <si>
    <t>Insects</t>
  </si>
  <si>
    <t>Virus</t>
  </si>
  <si>
    <t>Fungi</t>
  </si>
  <si>
    <t>Bacteria</t>
  </si>
  <si>
    <t>Weeds</t>
  </si>
  <si>
    <t>Post-Harvest</t>
  </si>
  <si>
    <t>Drought</t>
  </si>
  <si>
    <t>Soil Nutrients</t>
  </si>
  <si>
    <t>Highland Mixed</t>
  </si>
  <si>
    <t>Rice-Wheat</t>
  </si>
  <si>
    <t>Dry Rainfed</t>
  </si>
  <si>
    <t>Rainfed Mixed</t>
  </si>
  <si>
    <t>Upland Intensive (East Asia)</t>
  </si>
  <si>
    <t>Average (kg gain):</t>
  </si>
  <si>
    <t>Yield(2005)</t>
  </si>
  <si>
    <t>% Yield gain</t>
  </si>
  <si>
    <t>(N/A)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</si>
</sst>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0"/>
    <numFmt numFmtId="165" formatCode="0.0%"/>
    <numFmt numFmtId="166" formatCode="_(* #,##0_);_(* \(#,##0\);_(* &quot;-&quot;??_);_(@_)"/>
  </numFmts>
  <fonts count="4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 tint="-0.749961851863155"/>
      <name val="Calibri"/>
      <family val="2"/>
      <scheme val="minor"/>
    </font>
    <font>
      <b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lightTrellis">
        <fgColor theme="0"/>
        <bgColor theme="2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19" fillId="0" borderId="0" applyFont="0" applyFill="0" applyBorder="0" applyAlignment="0" applyProtection="0"/>
    <xf numFmtId="0" fontId="28" fillId="0" borderId="0" applyAlignment="0"/>
    <xf numFmtId="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0" fillId="35" borderId="21" applyNumberFormat="0" applyBorder="0" applyAlignment="0">
      <alignment horizontal="center"/>
    </xf>
    <xf numFmtId="0" fontId="32" fillId="0" borderId="22" applyNumberFormat="0" applyFill="0" applyBorder="0" applyAlignment="0" applyProtection="0">
      <alignment horizontal="right" indent="1"/>
    </xf>
  </cellStyleXfs>
  <cellXfs count="164">
    <xf numFmtId="0" fontId="19" fillId="0" borderId="0" xfId="0" applyFont="1"/>
    <xf numFmtId="0" fontId="0" fillId="0" borderId="0" xfId="0" applyFont="1"/>
    <xf numFmtId="0" fontId="19" fillId="0" borderId="0" xfId="0" applyFont="1" applyAlignment="1">
      <alignment horizontal="left"/>
    </xf>
    <xf numFmtId="164" fontId="19" fillId="0" borderId="0" xfId="0" applyNumberFormat="1" applyFont="1"/>
    <xf numFmtId="164" fontId="0" fillId="0" borderId="0" xfId="0" applyNumberFormat="1" applyFont="1"/>
    <xf numFmtId="164" fontId="22" fillId="33" borderId="11" xfId="0" applyNumberFormat="1" applyFont="1" applyFill="1" applyBorder="1"/>
    <xf numFmtId="164" fontId="22" fillId="33" borderId="12" xfId="0" applyNumberFormat="1" applyFont="1" applyFill="1" applyBorder="1"/>
    <xf numFmtId="164" fontId="0" fillId="33" borderId="12" xfId="0" applyNumberFormat="1" applyFont="1" applyFill="1" applyBorder="1"/>
    <xf numFmtId="164" fontId="0" fillId="33" borderId="13" xfId="0" applyNumberFormat="1" applyFont="1" applyFill="1" applyBorder="1"/>
    <xf numFmtId="164" fontId="0" fillId="33" borderId="14" xfId="0" applyNumberFormat="1" applyFont="1" applyFill="1" applyBorder="1"/>
    <xf numFmtId="1" fontId="0" fillId="33" borderId="0" xfId="0" applyNumberFormat="1" applyFont="1" applyFill="1"/>
    <xf numFmtId="164" fontId="0" fillId="33" borderId="17" xfId="0" applyNumberFormat="1" applyFont="1" applyFill="1" applyBorder="1"/>
    <xf numFmtId="164" fontId="22" fillId="0" borderId="0" xfId="0" applyNumberFormat="1" applyFont="1"/>
    <xf numFmtId="1" fontId="0" fillId="0" borderId="0" xfId="0" applyNumberFormat="1" applyFont="1"/>
    <xf numFmtId="0" fontId="0" fillId="0" borderId="0" xfId="0" applyAlignment="1">
      <alignment horizontal="left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/>
    <xf numFmtId="0" fontId="19" fillId="0" borderId="0" xfId="0" pivotButton="1" applyFont="1"/>
    <xf numFmtId="0" fontId="19" fillId="0" borderId="0" xfId="0" applyNumberFormat="1" applyFont="1"/>
    <xf numFmtId="0" fontId="0" fillId="0" borderId="0" xfId="0"/>
    <xf numFmtId="164" fontId="25" fillId="33" borderId="14" xfId="0" applyNumberFormat="1" applyFont="1" applyFill="1" applyBorder="1"/>
    <xf numFmtId="164" fontId="25" fillId="33" borderId="16" xfId="0" applyNumberFormat="1" applyFont="1" applyFill="1" applyBorder="1"/>
    <xf numFmtId="164" fontId="25" fillId="33" borderId="0" xfId="0" applyNumberFormat="1" applyFont="1" applyFill="1"/>
    <xf numFmtId="164" fontId="25" fillId="33" borderId="15" xfId="0" applyNumberFormat="1" applyFont="1" applyFill="1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3" fontId="19" fillId="0" borderId="0" xfId="0" applyNumberFormat="1" applyFont="1"/>
    <xf numFmtId="165" fontId="19" fillId="0" borderId="0" xfId="0" applyNumberFormat="1" applyFont="1"/>
    <xf numFmtId="165" fontId="0" fillId="0" borderId="0" xfId="0" applyNumberFormat="1" applyAlignment="1">
      <alignment horizontal="left" wrapText="1"/>
    </xf>
    <xf numFmtId="0" fontId="0" fillId="34" borderId="11" xfId="0" applyFill="1" applyBorder="1" applyAlignment="1">
      <alignment horizontal="left" wrapText="1"/>
    </xf>
    <xf numFmtId="0" fontId="0" fillId="34" borderId="12" xfId="0" applyFill="1" applyBorder="1" applyAlignment="1">
      <alignment horizontal="left" wrapText="1"/>
    </xf>
    <xf numFmtId="0" fontId="0" fillId="34" borderId="13" xfId="0" applyFill="1" applyBorder="1" applyAlignment="1">
      <alignment horizontal="left" wrapText="1"/>
    </xf>
    <xf numFmtId="1" fontId="0" fillId="34" borderId="14" xfId="0" applyNumberFormat="1" applyFill="1" applyBorder="1" applyAlignment="1">
      <alignment horizontal="left"/>
    </xf>
    <xf numFmtId="2" fontId="0" fillId="34" borderId="0" xfId="0" applyNumberFormat="1" applyFill="1" applyBorder="1" applyAlignment="1">
      <alignment horizontal="left"/>
    </xf>
    <xf numFmtId="1" fontId="0" fillId="34" borderId="15" xfId="0" applyNumberFormat="1" applyFill="1" applyBorder="1" applyAlignment="1">
      <alignment horizontal="left"/>
    </xf>
    <xf numFmtId="1" fontId="15" fillId="34" borderId="15" xfId="0" applyNumberFormat="1" applyFont="1" applyFill="1" applyBorder="1" applyAlignment="1">
      <alignment horizontal="left"/>
    </xf>
    <xf numFmtId="1" fontId="0" fillId="34" borderId="0" xfId="0" applyNumberFormat="1" applyFill="1" applyBorder="1" applyAlignment="1">
      <alignment horizontal="left"/>
    </xf>
    <xf numFmtId="1" fontId="0" fillId="34" borderId="17" xfId="0" applyNumberFormat="1" applyFill="1" applyBorder="1" applyAlignment="1">
      <alignment horizontal="left"/>
    </xf>
    <xf numFmtId="1" fontId="15" fillId="34" borderId="18" xfId="0" applyNumberFormat="1" applyFont="1" applyFill="1" applyBorder="1" applyAlignment="1">
      <alignment horizontal="left"/>
    </xf>
    <xf numFmtId="0" fontId="26" fillId="0" borderId="0" xfId="0" applyFont="1"/>
    <xf numFmtId="2" fontId="15" fillId="34" borderId="0" xfId="0" applyNumberFormat="1" applyFont="1" applyFill="1" applyBorder="1" applyAlignment="1">
      <alignment horizontal="left"/>
    </xf>
    <xf numFmtId="0" fontId="19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5" fillId="0" borderId="0" xfId="0" applyFont="1" applyAlignment="1">
      <alignment vertical="top" wrapText="1"/>
    </xf>
    <xf numFmtId="165" fontId="19" fillId="0" borderId="0" xfId="0" applyNumberFormat="1" applyFont="1" applyAlignment="1">
      <alignment vertical="top"/>
    </xf>
    <xf numFmtId="164" fontId="0" fillId="0" borderId="0" xfId="0" applyNumberFormat="1"/>
    <xf numFmtId="0" fontId="20" fillId="0" borderId="19" xfId="0" applyFont="1" applyBorder="1"/>
    <xf numFmtId="0" fontId="21" fillId="0" borderId="19" xfId="0" applyFont="1" applyBorder="1"/>
    <xf numFmtId="2" fontId="21" fillId="0" borderId="19" xfId="0" applyNumberFormat="1" applyFont="1" applyBorder="1"/>
    <xf numFmtId="0" fontId="21" fillId="0" borderId="0" xfId="0" applyFont="1"/>
    <xf numFmtId="0" fontId="25" fillId="0" borderId="0" xfId="0" applyFont="1"/>
    <xf numFmtId="0" fontId="28" fillId="0" borderId="0" xfId="43"/>
    <xf numFmtId="0" fontId="31" fillId="0" borderId="0" xfId="43" applyFont="1"/>
    <xf numFmtId="0" fontId="31" fillId="0" borderId="0" xfId="43" applyFont="1" applyAlignment="1">
      <alignment horizontal="right"/>
    </xf>
    <xf numFmtId="0" fontId="31" fillId="0" borderId="0" xfId="43" applyFont="1" applyAlignment="1">
      <alignment horizontal="right" wrapText="1" indent="1"/>
    </xf>
    <xf numFmtId="0" fontId="33" fillId="0" borderId="0" xfId="43" applyFont="1"/>
    <xf numFmtId="164" fontId="22" fillId="33" borderId="0" xfId="0" applyNumberFormat="1" applyFont="1" applyFill="1" applyBorder="1"/>
    <xf numFmtId="164" fontId="0" fillId="33" borderId="0" xfId="0" applyNumberFormat="1" applyFont="1" applyFill="1" applyBorder="1"/>
    <xf numFmtId="164" fontId="0" fillId="33" borderId="15" xfId="0" applyNumberFormat="1" applyFont="1" applyFill="1" applyBorder="1"/>
    <xf numFmtId="3" fontId="0" fillId="0" borderId="0" xfId="0" applyNumberFormat="1"/>
    <xf numFmtId="2" fontId="21" fillId="0" borderId="0" xfId="0" applyNumberFormat="1" applyFont="1"/>
    <xf numFmtId="4" fontId="20" fillId="0" borderId="0" xfId="0" applyNumberFormat="1" applyFont="1"/>
    <xf numFmtId="4" fontId="21" fillId="0" borderId="0" xfId="0" applyNumberFormat="1" applyFont="1"/>
    <xf numFmtId="0" fontId="34" fillId="0" borderId="0" xfId="43" applyFont="1"/>
    <xf numFmtId="0" fontId="28" fillId="0" borderId="0" xfId="43" applyFont="1"/>
    <xf numFmtId="0" fontId="28" fillId="0" borderId="0" xfId="43" applyFont="1" applyAlignment="1">
      <alignment horizontal="left"/>
    </xf>
    <xf numFmtId="0" fontId="28" fillId="0" borderId="0" xfId="43" applyFont="1" applyAlignment="1">
      <alignment horizontal="right"/>
    </xf>
    <xf numFmtId="1" fontId="28" fillId="0" borderId="0" xfId="43" applyNumberFormat="1" applyFont="1" applyAlignment="1">
      <alignment horizontal="right"/>
    </xf>
    <xf numFmtId="0" fontId="36" fillId="0" borderId="0" xfId="43" applyFont="1" applyAlignment="1">
      <alignment horizontal="left"/>
    </xf>
    <xf numFmtId="3" fontId="21" fillId="0" borderId="0" xfId="0" applyNumberFormat="1" applyFont="1"/>
    <xf numFmtId="10" fontId="21" fillId="0" borderId="0" xfId="0" applyNumberFormat="1" applyFont="1"/>
    <xf numFmtId="3" fontId="0" fillId="0" borderId="0" xfId="0" applyNumberFormat="1" applyAlignment="1">
      <alignment horizontal="left"/>
    </xf>
    <xf numFmtId="3" fontId="26" fillId="0" borderId="0" xfId="0" applyNumberFormat="1" applyFont="1" applyFill="1" applyBorder="1"/>
    <xf numFmtId="3" fontId="0" fillId="0" borderId="0" xfId="0" applyNumberForma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/>
    <xf numFmtId="3" fontId="19" fillId="0" borderId="0" xfId="0" applyNumberFormat="1" applyFont="1" applyFill="1" applyBorder="1" applyAlignment="1">
      <alignment vertical="top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wrapText="1"/>
    </xf>
    <xf numFmtId="0" fontId="0" fillId="0" borderId="10" xfId="0" applyBorder="1" applyAlignment="1"/>
    <xf numFmtId="0" fontId="21" fillId="0" borderId="0" xfId="0" applyFont="1" applyBorder="1"/>
    <xf numFmtId="0" fontId="0" fillId="0" borderId="0" xfId="0" applyFont="1" applyBorder="1"/>
    <xf numFmtId="0" fontId="24" fillId="0" borderId="24" xfId="0" applyFont="1" applyBorder="1" applyAlignment="1"/>
    <xf numFmtId="0" fontId="19" fillId="0" borderId="0" xfId="0" applyFont="1" applyBorder="1"/>
    <xf numFmtId="2" fontId="21" fillId="0" borderId="0" xfId="0" applyNumberFormat="1" applyFont="1" applyBorder="1"/>
    <xf numFmtId="2" fontId="19" fillId="0" borderId="0" xfId="0" applyNumberFormat="1" applyFont="1"/>
    <xf numFmtId="0" fontId="23" fillId="0" borderId="25" xfId="0" applyFont="1" applyBorder="1" applyAlignment="1">
      <alignment horizontal="center" vertical="center"/>
    </xf>
    <xf numFmtId="0" fontId="24" fillId="0" borderId="25" xfId="0" applyFont="1" applyBorder="1" applyAlignment="1"/>
    <xf numFmtId="0" fontId="0" fillId="0" borderId="25" xfId="0" applyBorder="1" applyAlignment="1"/>
    <xf numFmtId="0" fontId="22" fillId="0" borderId="19" xfId="0" applyFont="1" applyBorder="1"/>
    <xf numFmtId="0" fontId="0" fillId="0" borderId="19" xfId="0" applyFont="1" applyBorder="1"/>
    <xf numFmtId="0" fontId="21" fillId="0" borderId="0" xfId="0" applyFont="1" applyBorder="1" applyAlignment="1">
      <alignment wrapText="1"/>
    </xf>
    <xf numFmtId="0" fontId="24" fillId="0" borderId="24" xfId="0" applyFont="1" applyBorder="1" applyAlignment="1">
      <alignment wrapText="1"/>
    </xf>
    <xf numFmtId="0" fontId="23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wrapText="1"/>
    </xf>
    <xf numFmtId="0" fontId="24" fillId="0" borderId="26" xfId="0" applyFont="1" applyBorder="1" applyAlignment="1">
      <alignment wrapText="1"/>
    </xf>
    <xf numFmtId="2" fontId="20" fillId="0" borderId="19" xfId="0" applyNumberFormat="1" applyFont="1" applyBorder="1"/>
    <xf numFmtId="0" fontId="24" fillId="0" borderId="0" xfId="0" applyFont="1" applyBorder="1" applyAlignment="1"/>
    <xf numFmtId="0" fontId="24" fillId="0" borderId="26" xfId="0" applyFont="1" applyBorder="1" applyAlignment="1"/>
    <xf numFmtId="0" fontId="19" fillId="0" borderId="19" xfId="0" applyFont="1" applyBorder="1"/>
    <xf numFmtId="2" fontId="19" fillId="0" borderId="0" xfId="0" pivotButton="1" applyNumberFormat="1" applyFont="1"/>
    <xf numFmtId="0" fontId="31" fillId="0" borderId="0" xfId="0" applyFont="1" applyAlignment="1">
      <alignment horizontal="left" indent="2"/>
    </xf>
    <xf numFmtId="9" fontId="31" fillId="0" borderId="0" xfId="0" applyNumberFormat="1" applyFont="1"/>
    <xf numFmtId="3" fontId="31" fillId="0" borderId="0" xfId="0" applyNumberFormat="1" applyFont="1"/>
    <xf numFmtId="0" fontId="35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indent="2"/>
    </xf>
    <xf numFmtId="0" fontId="21" fillId="0" borderId="0" xfId="0" applyNumberFormat="1" applyFont="1" applyFill="1" applyBorder="1" applyAlignment="1" applyProtection="1">
      <alignment horizontal="left" indent="2"/>
    </xf>
    <xf numFmtId="9" fontId="21" fillId="0" borderId="0" xfId="0" applyNumberFormat="1" applyFont="1"/>
    <xf numFmtId="0" fontId="21" fillId="0" borderId="20" xfId="0" applyNumberFormat="1" applyFont="1" applyFill="1" applyBorder="1" applyAlignment="1" applyProtection="1">
      <alignment horizontal="left" indent="2"/>
    </xf>
    <xf numFmtId="9" fontId="21" fillId="0" borderId="20" xfId="0" applyNumberFormat="1" applyFont="1" applyBorder="1"/>
    <xf numFmtId="0" fontId="21" fillId="0" borderId="0" xfId="0" applyFont="1" applyAlignment="1">
      <alignment horizontal="left" indent="3"/>
    </xf>
    <xf numFmtId="0" fontId="21" fillId="0" borderId="20" xfId="0" applyFont="1" applyBorder="1" applyAlignment="1">
      <alignment horizontal="left" indent="3"/>
    </xf>
    <xf numFmtId="166" fontId="21" fillId="0" borderId="0" xfId="0" applyNumberFormat="1" applyFont="1"/>
    <xf numFmtId="0" fontId="21" fillId="0" borderId="20" xfId="0" applyFont="1" applyBorder="1" applyAlignment="1">
      <alignment horizontal="left" indent="1"/>
    </xf>
    <xf numFmtId="10" fontId="21" fillId="0" borderId="20" xfId="0" applyNumberFormat="1" applyFont="1" applyBorder="1"/>
    <xf numFmtId="0" fontId="21" fillId="0" borderId="20" xfId="0" applyFont="1" applyBorder="1" applyAlignment="1">
      <alignment horizontal="left" indent="2"/>
    </xf>
    <xf numFmtId="3" fontId="28" fillId="0" borderId="0" xfId="43" applyNumberFormat="1" applyFont="1" applyAlignment="1">
      <alignment horizontal="right"/>
    </xf>
    <xf numFmtId="4" fontId="28" fillId="0" borderId="0" xfId="43" applyNumberFormat="1" applyFont="1" applyAlignment="1">
      <alignment horizontal="right"/>
    </xf>
    <xf numFmtId="0" fontId="21" fillId="0" borderId="0" xfId="0" applyFont="1" applyAlignment="1"/>
    <xf numFmtId="3" fontId="21" fillId="0" borderId="0" xfId="0" applyNumberFormat="1" applyFont="1" applyAlignment="1"/>
    <xf numFmtId="2" fontId="21" fillId="0" borderId="0" xfId="0" applyNumberFormat="1" applyFont="1" applyAlignment="1"/>
    <xf numFmtId="4" fontId="21" fillId="0" borderId="0" xfId="0" applyNumberFormat="1" applyFont="1" applyAlignment="1"/>
    <xf numFmtId="10" fontId="21" fillId="0" borderId="0" xfId="0" applyNumberFormat="1" applyFont="1" applyAlignment="1"/>
    <xf numFmtId="166" fontId="21" fillId="0" borderId="0" xfId="42" applyNumberFormat="1" applyFont="1" applyAlignment="1"/>
    <xf numFmtId="0" fontId="21" fillId="0" borderId="0" xfId="0" pivotButton="1" applyFont="1" applyAlignment="1"/>
    <xf numFmtId="0" fontId="21" fillId="0" borderId="0" xfId="0" applyNumberFormat="1" applyFont="1" applyAlignment="1"/>
    <xf numFmtId="165" fontId="0" fillId="0" borderId="0" xfId="0" applyNumberFormat="1"/>
    <xf numFmtId="3" fontId="0" fillId="0" borderId="0" xfId="0" applyNumberFormat="1" applyFont="1"/>
    <xf numFmtId="2" fontId="0" fillId="0" borderId="0" xfId="0" applyNumberFormat="1" applyFont="1"/>
    <xf numFmtId="4" fontId="0" fillId="0" borderId="0" xfId="0" applyNumberFormat="1" applyFont="1"/>
    <xf numFmtId="0" fontId="37" fillId="0" borderId="0" xfId="0" applyFont="1" applyAlignment="1">
      <alignment horizontal="right"/>
    </xf>
    <xf numFmtId="0" fontId="38" fillId="0" borderId="0" xfId="0" applyFont="1" applyAlignment="1"/>
    <xf numFmtId="3" fontId="38" fillId="0" borderId="0" xfId="0" applyNumberFormat="1" applyFont="1" applyAlignment="1"/>
    <xf numFmtId="2" fontId="38" fillId="0" borderId="0" xfId="0" applyNumberFormat="1" applyFont="1" applyAlignment="1"/>
    <xf numFmtId="4" fontId="38" fillId="0" borderId="0" xfId="0" applyNumberFormat="1" applyFont="1" applyAlignment="1">
      <alignment horizontal="left"/>
    </xf>
    <xf numFmtId="10" fontId="39" fillId="0" borderId="23" xfId="0" applyNumberFormat="1" applyFont="1" applyFill="1" applyBorder="1" applyAlignment="1">
      <alignment horizontal="center"/>
    </xf>
    <xf numFmtId="0" fontId="40" fillId="0" borderId="0" xfId="0" applyFont="1" applyAlignment="1"/>
    <xf numFmtId="0" fontId="28" fillId="0" borderId="27" xfId="0" applyFont="1" applyFill="1" applyBorder="1" applyAlignment="1"/>
    <xf numFmtId="0" fontId="28" fillId="0" borderId="27" xfId="0" applyFont="1" applyFill="1" applyBorder="1" applyAlignment="1">
      <alignment horizontal="right"/>
    </xf>
    <xf numFmtId="1" fontId="0" fillId="34" borderId="16" xfId="0" applyNumberFormat="1" applyFill="1" applyBorder="1" applyAlignment="1">
      <alignment horizontal="left"/>
    </xf>
    <xf numFmtId="0" fontId="30" fillId="0" borderId="0" xfId="0" applyFont="1" applyFill="1"/>
    <xf numFmtId="0" fontId="22" fillId="0" borderId="0" xfId="0" applyFont="1"/>
    <xf numFmtId="0" fontId="22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10" fontId="19" fillId="0" borderId="17" xfId="0" applyNumberFormat="1" applyFont="1" applyBorder="1"/>
    <xf numFmtId="10" fontId="19" fillId="0" borderId="18" xfId="0" applyNumberFormat="1" applyFont="1" applyBorder="1"/>
    <xf numFmtId="10" fontId="19" fillId="0" borderId="16" xfId="0" applyNumberFormat="1" applyFont="1" applyBorder="1"/>
    <xf numFmtId="0" fontId="25" fillId="0" borderId="12" xfId="0" applyFont="1" applyBorder="1"/>
    <xf numFmtId="10" fontId="19" fillId="0" borderId="0" xfId="0" applyNumberFormat="1" applyFont="1" applyBorder="1"/>
    <xf numFmtId="0" fontId="22" fillId="0" borderId="0" xfId="0" applyFont="1" applyBorder="1"/>
    <xf numFmtId="0" fontId="22" fillId="0" borderId="12" xfId="0" applyFont="1" applyBorder="1"/>
    <xf numFmtId="2" fontId="22" fillId="0" borderId="0" xfId="0" applyNumberFormat="1" applyFont="1"/>
    <xf numFmtId="2" fontId="19" fillId="0" borderId="14" xfId="0" applyNumberFormat="1" applyFont="1" applyBorder="1"/>
    <xf numFmtId="2" fontId="19" fillId="0" borderId="0" xfId="0" applyNumberFormat="1" applyFont="1" applyBorder="1"/>
    <xf numFmtId="2" fontId="19" fillId="0" borderId="15" xfId="0" applyNumberFormat="1" applyFont="1" applyBorder="1"/>
    <xf numFmtId="0" fontId="25" fillId="0" borderId="0" xfId="0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Locked" xfId="46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arameter" xfId="47"/>
    <cellStyle name="Percent 2" xfId="44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name val="Calibri"/>
        <scheme val="minor"/>
      </font>
    </dxf>
    <dxf>
      <font>
        <sz val="10"/>
      </font>
    </dxf>
    <dxf>
      <alignment wrapText="0" readingOrder="0"/>
    </dxf>
    <dxf>
      <font>
        <name val="Calibri"/>
        <scheme val="minor"/>
      </font>
    </dxf>
    <dxf>
      <font>
        <sz val="10"/>
      </font>
    </dxf>
    <dxf>
      <alignment wrapText="0" readingOrder="0"/>
    </dxf>
    <dxf>
      <numFmt numFmtId="2" formatCode="0.00"/>
    </dxf>
    <dxf>
      <numFmt numFmtId="2" formatCode="0.00"/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 patternType="solid">
          <fgColor auto="1"/>
          <bgColor theme="3" tint="0.39994506668294322"/>
        </patternFill>
      </fill>
      <border>
        <bottom style="hair">
          <color theme="0" tint="-0.24994659260841701"/>
        </bottom>
      </border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  <border>
        <bottom style="hair">
          <color theme="0" tint="-0.24994659260841701"/>
        </bottom>
      </border>
    </dxf>
    <dxf>
      <font>
        <b/>
        <i val="0"/>
        <color auto="1"/>
      </font>
      <fill>
        <patternFill patternType="solid">
          <fgColor auto="1"/>
          <bgColor theme="4" tint="0.79998168889431442"/>
        </patternFill>
      </fill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  <border>
        <bottom style="thin">
          <color auto="1"/>
        </bottom>
      </border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  <border>
        <bottom style="thin">
          <color auto="1"/>
        </bottom>
      </border>
    </dxf>
    <dxf>
      <font>
        <b/>
        <i val="0"/>
        <color theme="0"/>
      </font>
      <fill>
        <patternFill patternType="mediumGray">
          <fgColor theme="0"/>
          <bgColor theme="3" tint="0.39994506668294322"/>
        </patternFill>
      </fill>
      <border diagonalUp="0" diagonalDown="0">
        <left/>
        <right/>
        <top/>
        <bottom/>
        <vertical/>
        <horizontal/>
      </border>
    </dxf>
    <dxf>
      <border>
        <left style="double">
          <color theme="3" tint="0.39994506668294322"/>
        </left>
      </border>
    </dxf>
    <dxf>
      <font>
        <b val="0"/>
        <i val="0"/>
        <color theme="1"/>
      </font>
      <fill>
        <patternFill patternType="none">
          <fgColor indexed="64"/>
          <bgColor auto="1"/>
        </patternFill>
      </fill>
      <border>
        <top style="double">
          <color theme="3" tint="0.39994506668294322"/>
        </top>
      </border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  <border>
        <top/>
        <bottom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/>
        <horizontal style="hair">
          <color theme="2"/>
        </horizontal>
      </border>
    </dxf>
  </dxfs>
  <tableStyles count="1" defaultTableStyle="TableStyleMedium9" defaultPivotStyle="PivotStyleLight16">
    <tableStyle name="BMGF 4" table="0" count="12">
      <tableStyleElement type="wholeTable" dxfId="19"/>
      <tableStyleElement type="headerRow" dxfId="18"/>
      <tableStyleElement type="totalRow" dxfId="17"/>
      <tableStyleElement type="lastColumn" dxfId="16"/>
      <tableStyleElement type="firstSubtotalRow" dxfId="15"/>
      <tableStyleElement type="secondSubtotalRow" dxfId="14"/>
      <tableStyleElement type="thirdSubtotalRow" dxfId="13"/>
      <tableStyleElement type="firstRowSubheading" dxfId="12"/>
      <tableStyleElement type="secondRowSubheading" dxfId="11"/>
      <tableStyleElement type="thirdRowSubheading" dxfId="10"/>
      <tableStyleElement type="pageFieldLabels" dxfId="9"/>
      <tableStyleElement type="pageFieldValues" dxfId="8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%20Password/Documents/Winter%202010/Desktop%20March%2028%202011/Copy%20of%20YieldTargetSSA-Live_v23a%20CG%20EDI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PASS~1/AppData/Local/Temp/YieldTargetSSA-Live_V22%20CG%20EDIT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utputs"/>
      <sheetName val="Meeting Tables"/>
      <sheetName val="UNPop"/>
      <sheetName val="readme"/>
      <sheetName val="global params"/>
      <sheetName val="crop params"/>
      <sheetName val="country params"/>
      <sheetName val="crops2"/>
      <sheetName val="crops"/>
      <sheetName val="countries"/>
      <sheetName val="prod-area"/>
      <sheetName val="matrix"/>
      <sheetName val="PovertyWork"/>
      <sheetName val="Chart"/>
    </sheetNames>
    <sheetDataSet>
      <sheetData sheetId="0"/>
      <sheetData sheetId="1"/>
      <sheetData sheetId="2"/>
      <sheetData sheetId="3"/>
      <sheetData sheetId="4">
        <row r="4">
          <cell r="G4" t="b">
            <v>1</v>
          </cell>
        </row>
        <row r="5">
          <cell r="C5">
            <v>1</v>
          </cell>
          <cell r="G5" t="b">
            <v>1</v>
          </cell>
        </row>
        <row r="6">
          <cell r="C6">
            <v>0</v>
          </cell>
          <cell r="D6">
            <v>0</v>
          </cell>
          <cell r="G6">
            <v>2.196646976230415</v>
          </cell>
        </row>
        <row r="7">
          <cell r="G7">
            <v>0.2</v>
          </cell>
        </row>
        <row r="8">
          <cell r="C8">
            <v>0.75</v>
          </cell>
          <cell r="D8">
            <v>0.75</v>
          </cell>
        </row>
        <row r="11">
          <cell r="C11">
            <v>0</v>
          </cell>
          <cell r="D11">
            <v>0</v>
          </cell>
        </row>
        <row r="13">
          <cell r="C13">
            <v>0.5</v>
          </cell>
          <cell r="D13">
            <v>0.25</v>
          </cell>
        </row>
      </sheetData>
      <sheetData sheetId="5">
        <row r="3">
          <cell r="B3" t="str">
            <v>Commodity</v>
          </cell>
          <cell r="C3" t="str">
            <v>Targeted?</v>
          </cell>
          <cell r="D3" t="str">
            <v>Crop 
Category</v>
          </cell>
          <cell r="E3" t="str">
            <v>Yield 
Multiplier</v>
          </cell>
          <cell r="F3" t="str">
            <v>Adoption 
Multiplier</v>
          </cell>
        </row>
        <row r="4">
          <cell r="B4" t="str">
            <v>Banana &amp; Plantains</v>
          </cell>
          <cell r="C4" t="str">
            <v>non-focus</v>
          </cell>
          <cell r="D4" t="str">
            <v>staple</v>
          </cell>
          <cell r="E4">
            <v>1</v>
          </cell>
          <cell r="F4">
            <v>1</v>
          </cell>
        </row>
        <row r="5">
          <cell r="B5" t="str">
            <v>Barley</v>
          </cell>
          <cell r="C5" t="str">
            <v>non-focus</v>
          </cell>
          <cell r="D5" t="str">
            <v>staple</v>
          </cell>
          <cell r="E5">
            <v>1</v>
          </cell>
          <cell r="F5">
            <v>1</v>
          </cell>
        </row>
        <row r="6">
          <cell r="B6" t="str">
            <v>Beans</v>
          </cell>
          <cell r="C6" t="str">
            <v>non-focus</v>
          </cell>
          <cell r="D6" t="str">
            <v>staple</v>
          </cell>
          <cell r="E6">
            <v>1</v>
          </cell>
          <cell r="F6">
            <v>1</v>
          </cell>
        </row>
        <row r="7">
          <cell r="B7" t="str">
            <v>Cassava</v>
          </cell>
          <cell r="C7" t="str">
            <v>focus</v>
          </cell>
          <cell r="D7" t="str">
            <v>staple</v>
          </cell>
          <cell r="E7">
            <v>1</v>
          </cell>
          <cell r="F7">
            <v>1</v>
          </cell>
        </row>
        <row r="8">
          <cell r="B8" t="str">
            <v>Coffee</v>
          </cell>
          <cell r="C8" t="str">
            <v>non-focus</v>
          </cell>
          <cell r="D8" t="str">
            <v>cash</v>
          </cell>
          <cell r="E8">
            <v>1</v>
          </cell>
          <cell r="F8">
            <v>1</v>
          </cell>
        </row>
        <row r="9">
          <cell r="B9" t="str">
            <v>Cotton</v>
          </cell>
          <cell r="C9" t="str">
            <v>non-focus</v>
          </cell>
          <cell r="D9" t="str">
            <v>cash</v>
          </cell>
          <cell r="E9">
            <v>1</v>
          </cell>
          <cell r="F9">
            <v>1</v>
          </cell>
        </row>
        <row r="10">
          <cell r="B10" t="str">
            <v>Groundnuts</v>
          </cell>
          <cell r="C10" t="str">
            <v>focus</v>
          </cell>
          <cell r="D10" t="str">
            <v>staple</v>
          </cell>
          <cell r="E10">
            <v>1</v>
          </cell>
          <cell r="F10">
            <v>1</v>
          </cell>
        </row>
        <row r="11">
          <cell r="B11" t="str">
            <v>Maize</v>
          </cell>
          <cell r="C11" t="str">
            <v>focus</v>
          </cell>
          <cell r="D11" t="str">
            <v>cash</v>
          </cell>
          <cell r="E11">
            <v>1</v>
          </cell>
          <cell r="F11">
            <v>1</v>
          </cell>
        </row>
        <row r="12">
          <cell r="B12" t="str">
            <v>Millet</v>
          </cell>
          <cell r="C12" t="str">
            <v>focus</v>
          </cell>
          <cell r="D12" t="str">
            <v>staple</v>
          </cell>
          <cell r="E12">
            <v>1</v>
          </cell>
          <cell r="F12">
            <v>1</v>
          </cell>
        </row>
        <row r="13">
          <cell r="B13" t="str">
            <v>Potato</v>
          </cell>
          <cell r="C13" t="str">
            <v>non-focus</v>
          </cell>
          <cell r="D13" t="str">
            <v>staple</v>
          </cell>
          <cell r="E13">
            <v>1</v>
          </cell>
          <cell r="F13">
            <v>1</v>
          </cell>
        </row>
        <row r="14">
          <cell r="B14" t="str">
            <v>Rice</v>
          </cell>
          <cell r="C14" t="str">
            <v>focus</v>
          </cell>
          <cell r="D14" t="str">
            <v>staple</v>
          </cell>
          <cell r="E14">
            <v>1</v>
          </cell>
          <cell r="F14">
            <v>1</v>
          </cell>
        </row>
        <row r="15">
          <cell r="B15" t="str">
            <v>Sorghum</v>
          </cell>
          <cell r="C15" t="str">
            <v>focus</v>
          </cell>
          <cell r="D15" t="str">
            <v>staple</v>
          </cell>
          <cell r="E15">
            <v>1</v>
          </cell>
          <cell r="F15">
            <v>1</v>
          </cell>
        </row>
        <row r="16">
          <cell r="B16" t="str">
            <v>Soybeans</v>
          </cell>
          <cell r="C16" t="str">
            <v>non-focus</v>
          </cell>
          <cell r="D16" t="str">
            <v>staple</v>
          </cell>
          <cell r="E16">
            <v>1</v>
          </cell>
          <cell r="F16">
            <v>1</v>
          </cell>
        </row>
        <row r="17">
          <cell r="B17" t="str">
            <v>Sugar Cane</v>
          </cell>
          <cell r="C17" t="str">
            <v>non-focus</v>
          </cell>
          <cell r="D17" t="str">
            <v>cash</v>
          </cell>
          <cell r="E17">
            <v>1</v>
          </cell>
          <cell r="F17">
            <v>1</v>
          </cell>
        </row>
        <row r="18">
          <cell r="B18" t="str">
            <v>Sweet Potatoes &amp; Yams</v>
          </cell>
          <cell r="C18" t="str">
            <v>focus</v>
          </cell>
          <cell r="D18" t="str">
            <v>staple</v>
          </cell>
          <cell r="E18">
            <v>1</v>
          </cell>
          <cell r="F18">
            <v>1</v>
          </cell>
        </row>
        <row r="19">
          <cell r="B19" t="str">
            <v>Wheat</v>
          </cell>
          <cell r="C19" t="str">
            <v>focus</v>
          </cell>
          <cell r="D19" t="str">
            <v>staple</v>
          </cell>
          <cell r="E19">
            <v>1</v>
          </cell>
          <cell r="F19">
            <v>1</v>
          </cell>
        </row>
        <row r="20">
          <cell r="B20" t="str">
            <v>Other Fibres</v>
          </cell>
          <cell r="C20" t="str">
            <v>non-focus</v>
          </cell>
          <cell r="D20" t="str">
            <v>cash</v>
          </cell>
          <cell r="E20">
            <v>1</v>
          </cell>
          <cell r="F20">
            <v>1</v>
          </cell>
        </row>
        <row r="21">
          <cell r="B21" t="str">
            <v>Other Oilcrops</v>
          </cell>
          <cell r="C21" t="str">
            <v>non-focus</v>
          </cell>
          <cell r="D21" t="str">
            <v>cash</v>
          </cell>
          <cell r="E21">
            <v>1</v>
          </cell>
          <cell r="F21">
            <v>1</v>
          </cell>
        </row>
        <row r="22">
          <cell r="B22" t="str">
            <v>Other Pulses</v>
          </cell>
          <cell r="C22" t="str">
            <v>non-focus</v>
          </cell>
          <cell r="D22" t="str">
            <v>cash</v>
          </cell>
          <cell r="E22">
            <v>1</v>
          </cell>
          <cell r="F22">
            <v>1</v>
          </cell>
        </row>
        <row r="23">
          <cell r="B23" t="str">
            <v>All Other Crops</v>
          </cell>
          <cell r="C23" t="str">
            <v>non-focus</v>
          </cell>
          <cell r="D23" t="str">
            <v>staple</v>
          </cell>
          <cell r="E23">
            <v>1</v>
          </cell>
          <cell r="F23">
            <v>1</v>
          </cell>
        </row>
      </sheetData>
      <sheetData sheetId="6">
        <row r="3">
          <cell r="B3" t="str">
            <v>Country</v>
          </cell>
          <cell r="C3" t="str">
            <v>Anchor?</v>
          </cell>
        </row>
        <row r="4">
          <cell r="B4" t="str">
            <v>Angola</v>
          </cell>
          <cell r="C4" t="str">
            <v>non-focus</v>
          </cell>
        </row>
        <row r="5">
          <cell r="B5" t="str">
            <v>Benin</v>
          </cell>
          <cell r="C5" t="str">
            <v>non-focus</v>
          </cell>
        </row>
        <row r="6">
          <cell r="B6" t="str">
            <v>Botswana</v>
          </cell>
          <cell r="C6" t="str">
            <v>non-focus</v>
          </cell>
        </row>
        <row r="7">
          <cell r="B7" t="str">
            <v>Burkina Faso</v>
          </cell>
          <cell r="C7" t="str">
            <v>non-focus</v>
          </cell>
        </row>
        <row r="8">
          <cell r="B8" t="str">
            <v>Burundi</v>
          </cell>
          <cell r="C8" t="str">
            <v>non-focus</v>
          </cell>
        </row>
        <row r="9">
          <cell r="B9" t="str">
            <v>Cameroon</v>
          </cell>
          <cell r="C9" t="str">
            <v>non-focus</v>
          </cell>
        </row>
        <row r="10">
          <cell r="B10" t="str">
            <v>Cent Afr Rep</v>
          </cell>
          <cell r="C10" t="str">
            <v>non-focus</v>
          </cell>
        </row>
        <row r="11">
          <cell r="B11" t="str">
            <v>Chad</v>
          </cell>
          <cell r="C11" t="str">
            <v>non-focus</v>
          </cell>
        </row>
        <row r="12">
          <cell r="B12" t="str">
            <v>Congo, Dem R</v>
          </cell>
          <cell r="C12" t="str">
            <v>non-focus</v>
          </cell>
        </row>
        <row r="13">
          <cell r="B13" t="str">
            <v>Congo, Rep</v>
          </cell>
          <cell r="C13" t="str">
            <v>non-focus</v>
          </cell>
        </row>
        <row r="14">
          <cell r="B14" t="str">
            <v>Cote dIvoire</v>
          </cell>
          <cell r="C14" t="str">
            <v>non-focus</v>
          </cell>
        </row>
        <row r="15">
          <cell r="B15" t="str">
            <v>Djibouti</v>
          </cell>
          <cell r="C15" t="str">
            <v>non-focus</v>
          </cell>
        </row>
        <row r="16">
          <cell r="B16" t="str">
            <v>Eq Guinea</v>
          </cell>
          <cell r="C16" t="str">
            <v>non-focus</v>
          </cell>
        </row>
        <row r="17">
          <cell r="B17" t="str">
            <v>Eritrea</v>
          </cell>
          <cell r="C17" t="str">
            <v>non-focus</v>
          </cell>
        </row>
        <row r="18">
          <cell r="B18" t="str">
            <v>Ethiopia</v>
          </cell>
          <cell r="C18" t="str">
            <v>focus</v>
          </cell>
        </row>
        <row r="19">
          <cell r="B19" t="str">
            <v>Gabon</v>
          </cell>
          <cell r="C19" t="str">
            <v>non-focus</v>
          </cell>
        </row>
        <row r="20">
          <cell r="B20" t="str">
            <v>Gambia</v>
          </cell>
          <cell r="C20" t="str">
            <v>non-focus</v>
          </cell>
        </row>
        <row r="21">
          <cell r="B21" t="str">
            <v>Ghana</v>
          </cell>
          <cell r="C21" t="str">
            <v>focus</v>
          </cell>
        </row>
        <row r="22">
          <cell r="B22" t="str">
            <v>Guinea</v>
          </cell>
          <cell r="C22" t="str">
            <v>non-focus</v>
          </cell>
        </row>
        <row r="23">
          <cell r="B23" t="str">
            <v>Guineabissau</v>
          </cell>
          <cell r="C23" t="str">
            <v>non-focus</v>
          </cell>
        </row>
        <row r="24">
          <cell r="B24" t="str">
            <v>Kenya</v>
          </cell>
          <cell r="C24" t="str">
            <v>non-focus</v>
          </cell>
        </row>
        <row r="25">
          <cell r="B25" t="str">
            <v>Lesotho</v>
          </cell>
          <cell r="C25" t="str">
            <v>non-focus</v>
          </cell>
        </row>
        <row r="26">
          <cell r="B26" t="str">
            <v>Liberia</v>
          </cell>
          <cell r="C26" t="str">
            <v>non-focus</v>
          </cell>
        </row>
        <row r="27">
          <cell r="B27" t="str">
            <v>Madagascar</v>
          </cell>
          <cell r="C27" t="str">
            <v>non-focus</v>
          </cell>
        </row>
        <row r="28">
          <cell r="B28" t="str">
            <v>Malawi</v>
          </cell>
          <cell r="C28" t="str">
            <v>non-focus</v>
          </cell>
        </row>
        <row r="29">
          <cell r="B29" t="str">
            <v>Mali</v>
          </cell>
          <cell r="C29" t="str">
            <v>non-focus</v>
          </cell>
        </row>
        <row r="30">
          <cell r="B30" t="str">
            <v>Mauritania</v>
          </cell>
          <cell r="C30" t="str">
            <v>non-focus</v>
          </cell>
        </row>
        <row r="31">
          <cell r="B31" t="str">
            <v>Mozambique</v>
          </cell>
          <cell r="C31" t="str">
            <v>non-focus</v>
          </cell>
        </row>
        <row r="32">
          <cell r="B32" t="str">
            <v>Namibia</v>
          </cell>
          <cell r="C32" t="str">
            <v>non-focus</v>
          </cell>
        </row>
        <row r="33">
          <cell r="B33" t="str">
            <v>Niger</v>
          </cell>
          <cell r="C33" t="str">
            <v>non-focus</v>
          </cell>
        </row>
        <row r="34">
          <cell r="B34" t="str">
            <v>Nigeria</v>
          </cell>
          <cell r="C34" t="str">
            <v>focus</v>
          </cell>
        </row>
        <row r="35">
          <cell r="B35" t="str">
            <v>Rwanda</v>
          </cell>
          <cell r="C35" t="str">
            <v>non-focus</v>
          </cell>
        </row>
        <row r="36">
          <cell r="B36" t="str">
            <v>Senegal</v>
          </cell>
          <cell r="C36" t="str">
            <v>non-focus</v>
          </cell>
        </row>
        <row r="37">
          <cell r="B37" t="str">
            <v>Sierra Leone</v>
          </cell>
          <cell r="C37" t="str">
            <v>non-focus</v>
          </cell>
        </row>
        <row r="38">
          <cell r="B38" t="str">
            <v>Somalia</v>
          </cell>
          <cell r="C38" t="str">
            <v>non-focus</v>
          </cell>
        </row>
        <row r="39">
          <cell r="B39" t="str">
            <v>Sudan</v>
          </cell>
          <cell r="C39" t="str">
            <v>non-focus</v>
          </cell>
        </row>
        <row r="40">
          <cell r="B40" t="str">
            <v>Swaziland</v>
          </cell>
          <cell r="C40" t="str">
            <v>non-focus</v>
          </cell>
        </row>
        <row r="41">
          <cell r="B41" t="str">
            <v>Tanzania</v>
          </cell>
          <cell r="C41" t="str">
            <v>focus</v>
          </cell>
        </row>
        <row r="42">
          <cell r="B42" t="str">
            <v>Togo</v>
          </cell>
          <cell r="C42" t="str">
            <v>non-focus</v>
          </cell>
        </row>
        <row r="43">
          <cell r="B43" t="str">
            <v>Uganda</v>
          </cell>
          <cell r="C43" t="str">
            <v>focus</v>
          </cell>
        </row>
        <row r="44">
          <cell r="B44" t="str">
            <v>Zambia</v>
          </cell>
          <cell r="C44" t="str">
            <v>non-focus</v>
          </cell>
        </row>
        <row r="45">
          <cell r="B45" t="str">
            <v>Zimbabwe</v>
          </cell>
          <cell r="C45" t="str">
            <v>non-focus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C3">
            <v>-0.72</v>
          </cell>
        </row>
        <row r="4">
          <cell r="C4">
            <v>560</v>
          </cell>
          <cell r="G4">
            <v>-4.8562515684978269E-2</v>
          </cell>
        </row>
        <row r="5">
          <cell r="F5">
            <v>-885.68806081610171</v>
          </cell>
          <cell r="G5">
            <v>-327.86214633067169</v>
          </cell>
        </row>
        <row r="8">
          <cell r="F8">
            <v>-5.9959809133079327E-15</v>
          </cell>
          <cell r="G8">
            <v>-2.2195796224050678E-15</v>
          </cell>
        </row>
        <row r="10">
          <cell r="G10">
            <v>-4.3075008686628793E-2</v>
          </cell>
        </row>
        <row r="11">
          <cell r="F11">
            <v>-885.68806081610171</v>
          </cell>
          <cell r="G11">
            <v>-327.86214633067169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NPop"/>
      <sheetName val="readme"/>
      <sheetName val="Sheet1"/>
      <sheetName val="Sheet2"/>
      <sheetName val="Outputs"/>
      <sheetName val="global params"/>
      <sheetName val="crop params"/>
      <sheetName val="country params"/>
      <sheetName val="crops2"/>
      <sheetName val="crops"/>
      <sheetName val="countries"/>
      <sheetName val="country-crop"/>
      <sheetName val="prod-area"/>
      <sheetName val="matrix"/>
      <sheetName val="PovertyWork"/>
      <sheetName val="Chart"/>
      <sheetName val="Sheet3"/>
    </sheetNames>
    <sheetDataSet>
      <sheetData sheetId="0"/>
      <sheetData sheetId="1"/>
      <sheetData sheetId="2"/>
      <sheetData sheetId="3"/>
      <sheetData sheetId="4"/>
      <sheetData sheetId="5">
        <row r="4">
          <cell r="G4" t="b">
            <v>1</v>
          </cell>
        </row>
      </sheetData>
      <sheetData sheetId="6">
        <row r="3">
          <cell r="B3" t="str">
            <v>Commodity</v>
          </cell>
        </row>
      </sheetData>
      <sheetData sheetId="7">
        <row r="3">
          <cell r="B3" t="str">
            <v>Country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">
          <cell r="C3">
            <v>-0.72</v>
          </cell>
        </row>
      </sheetData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OPASS~1/AppData/Local/Temp/FAO_ValProd_2005_SA%20CG%20EDITS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OPASS~1/AppData/Local/Temp/FAO_ValProd_2005_SA%20CG%20EDITS.xlsx" TargetMode="External"/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" refreshedDate="40633.31873958333" createdVersion="3" refreshedVersion="3" minRefreshableVersion="3" recordCount="32">
  <cacheSource type="worksheet">
    <worksheetSource ref="A2:K34" sheet="1. Production by country {year}"/>
  </cacheSource>
  <cacheFields count="11">
    <cacheField name="countries" numFmtId="0">
      <sharedItems count="2">
        <s v="Bangladesh"/>
        <s v="India"/>
      </sharedItems>
    </cacheField>
    <cacheField name="country codes" numFmtId="0">
      <sharedItems containsSemiMixedTypes="0" containsString="0" containsNumber="1" containsInteger="1" minValue="16" maxValue="100"/>
    </cacheField>
    <cacheField name="item" numFmtId="0">
      <sharedItems count="16">
        <s v="Bananas"/>
        <s v="Beans, dry"/>
        <s v="Cassava"/>
        <s v="Chick peas"/>
        <s v="Cow peas, dry"/>
        <s v="Groundnuts, with shell"/>
        <s v="Lentils"/>
        <s v="Maize"/>
        <s v="Millet"/>
        <s v="Pigeon peas"/>
        <s v="Plantains"/>
        <s v="Rice, paddy"/>
        <s v="Sorghum"/>
        <s v="Sweet potatoes"/>
        <s v="Wheat"/>
        <s v="Yams"/>
      </sharedItems>
    </cacheField>
    <cacheField name="item codes" numFmtId="0">
      <sharedItems containsSemiMixedTypes="0" containsString="0" containsNumber="1" containsInteger="1" minValue="15" maxValue="489"/>
    </cacheField>
    <cacheField name="element" numFmtId="0">
      <sharedItems/>
    </cacheField>
    <cacheField name="element codes" numFmtId="0">
      <sharedItems containsSemiMixedTypes="0" containsString="0" containsNumber="1" containsInteger="1" minValue="51" maxValue="51"/>
    </cacheField>
    <cacheField name="2005" numFmtId="0">
      <sharedItems containsString="0" containsBlank="1" containsNumber="1" containsInteger="1" minValue="555" maxValue="137690100"/>
    </cacheField>
    <cacheField name="2006" numFmtId="0">
      <sharedItems containsString="0" containsBlank="1" containsNumber="1" containsInteger="1" minValue="250" maxValue="139137000" count="26">
        <n v="909060"/>
        <n v="36865"/>
        <m/>
        <n v="9760"/>
        <n v="37980"/>
        <n v="115370"/>
        <n v="521525"/>
        <n v="17880"/>
        <n v="1015"/>
        <n v="40773000"/>
        <n v="250"/>
        <n v="307695"/>
        <n v="735000"/>
        <n v="20997800"/>
        <n v="3270000"/>
        <n v="7854900"/>
        <n v="5575400"/>
        <n v="4863500"/>
        <n v="946200"/>
        <n v="15097000"/>
        <n v="10346900"/>
        <n v="2738000"/>
        <n v="139137000"/>
        <n v="7629600"/>
        <n v="1066500"/>
        <n v="69354500"/>
      </sharedItems>
    </cacheField>
    <cacheField name="2007" numFmtId="0">
      <sharedItems containsString="0" containsBlank="1" containsNumber="1" containsInteger="1" minValue="120" maxValue="144570000"/>
    </cacheField>
    <cacheField name="2008" numFmtId="0">
      <sharedItems containsString="0" containsBlank="1" containsNumber="1" containsInteger="1" minValue="120" maxValue="148260000"/>
    </cacheField>
    <cacheField name="AVE 2006-2008" numFmtId="0">
      <sharedItems containsMixedTypes="1" containsNumber="1" minValue="261.25" maxValue="142414275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" refreshedDate="40633.319395138889" createdVersion="3" refreshedVersion="3" minRefreshableVersion="3" recordCount="32">
  <cacheSource type="worksheet">
    <worksheetSource ref="A2:K34" sheet="2. Crop area by country {year}"/>
  </cacheSource>
  <cacheFields count="11">
    <cacheField name="countries" numFmtId="0">
      <sharedItems count="2">
        <s v="Bangladesh"/>
        <s v="India"/>
      </sharedItems>
    </cacheField>
    <cacheField name="country codes" numFmtId="0">
      <sharedItems containsSemiMixedTypes="0" containsString="0" containsNumber="1" containsInteger="1" minValue="16" maxValue="100"/>
    </cacheField>
    <cacheField name="item" numFmtId="0">
      <sharedItems count="16">
        <s v="Bananas"/>
        <s v="Beans, dry"/>
        <s v="Cassava"/>
        <s v="Chick peas"/>
        <s v="Cow peas, dry"/>
        <s v="Groundnuts, with shell"/>
        <s v="Lentils"/>
        <s v="Maize"/>
        <s v="Millet"/>
        <s v="Pigeon peas"/>
        <s v="Plantains"/>
        <s v="Rice, paddy"/>
        <s v="Sorghum"/>
        <s v="Sweet potatoes"/>
        <s v="Wheat"/>
        <s v="Yams"/>
      </sharedItems>
    </cacheField>
    <cacheField name="item codes" numFmtId="0">
      <sharedItems containsSemiMixedTypes="0" containsString="0" containsNumber="1" containsInteger="1" minValue="15" maxValue="489"/>
    </cacheField>
    <cacheField name="element" numFmtId="0">
      <sharedItems/>
    </cacheField>
    <cacheField name="element codes" numFmtId="0">
      <sharedItems containsSemiMixedTypes="0" containsString="0" containsNumber="1" containsInteger="1" minValue="31" maxValue="31"/>
    </cacheField>
    <cacheField name="2005" numFmtId="0">
      <sharedItems containsString="0" containsBlank="1" containsNumber="1" containsInteger="1" minValue="420" maxValue="43659800"/>
    </cacheField>
    <cacheField name="2006" numFmtId="0">
      <sharedItems containsString="0" containsBlank="1" containsNumber="1" containsInteger="1" minValue="184" maxValue="43810000"/>
    </cacheField>
    <cacheField name="2007" numFmtId="0">
      <sharedItems containsString="0" containsBlank="1" containsNumber="1" containsInteger="1" minValue="77" maxValue="43770000"/>
    </cacheField>
    <cacheField name="2008" numFmtId="0">
      <sharedItems containsString="0" containsBlank="1" containsNumber="1" containsInteger="1" minValue="80" maxValue="44000000"/>
    </cacheField>
    <cacheField name="AVE 2006-2008" numFmtId="0">
      <sharedItems containsMixedTypes="1" containsNumber="1" minValue="190.25" maxValue="4380995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" refreshedDate="40633.32030324074" createdVersion="3" refreshedVersion="3" minRefreshableVersion="3" recordCount="32">
  <cacheSource type="worksheet">
    <worksheetSource ref="A2:K34" sheet="3. Yield = Prod%Area"/>
  </cacheSource>
  <cacheFields count="11">
    <cacheField name="countries" numFmtId="0">
      <sharedItems count="2">
        <s v="Bangladesh"/>
        <s v="India"/>
      </sharedItems>
    </cacheField>
    <cacheField name="country codes" numFmtId="0">
      <sharedItems containsSemiMixedTypes="0" containsString="0" containsNumber="1" containsInteger="1" minValue="7" maxValue="53"/>
    </cacheField>
    <cacheField name="item" numFmtId="0">
      <sharedItems count="16">
        <s v="Bananas"/>
        <s v="Beans, dry"/>
        <s v="Cassava"/>
        <s v="Chick peas"/>
        <s v="Cow peas, dry"/>
        <s v="Groundnuts, with shell"/>
        <s v="Lentils"/>
        <s v="Maize"/>
        <s v="Millet"/>
        <s v="Pigeon peas"/>
        <s v="Plantains"/>
        <s v="Rice, paddy"/>
        <s v="Sorghum"/>
        <s v="Sweet potatoes"/>
        <s v="Wheat"/>
        <s v="Yams"/>
      </sharedItems>
    </cacheField>
    <cacheField name="item codes" numFmtId="0">
      <sharedItems containsSemiMixedTypes="0" containsString="0" containsNumber="1" containsInteger="1" minValue="15" maxValue="489"/>
    </cacheField>
    <cacheField name="element" numFmtId="0">
      <sharedItems/>
    </cacheField>
    <cacheField name="element codes" numFmtId="0">
      <sharedItems containsNonDate="0" containsString="0" containsBlank="1"/>
    </cacheField>
    <cacheField name="2005" numFmtId="2">
      <sharedItems containsMixedTypes="1" containsNumber="1" minValue="0.3269292904187896" maxValue="33.165583845478487"/>
    </cacheField>
    <cacheField name="2006" numFmtId="2">
      <sharedItems containsMixedTypes="1" containsNumber="1" minValue="0.38248745511328414" maxValue="34.753061900033103"/>
    </cacheField>
    <cacheField name="2007" numFmtId="2">
      <sharedItems containsMixedTypes="1" containsNumber="1" minValue="0.39300000000000002" maxValue="36.205167173252278"/>
    </cacheField>
    <cacheField name="2008" numFmtId="2">
      <sharedItems containsMixedTypes="1" containsNumber="1" minValue="0.37624999999999997" maxValue="36.977433004231308"/>
    </cacheField>
    <cacheField name="AVE 2006-2008" numFmtId="2">
      <sharedItems containsMixedTypes="1" containsNumber="1" minValue="0.37116107791873698" maxValue="35.394025268626756"/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" refreshedDate="40633.341998842596" createdVersion="3" refreshedVersion="3" minRefreshableVersion="3" recordCount="2">
  <cacheSource type="worksheet">
    <worksheetSource ref="A2:J4" sheet="6. Population {year}"/>
  </cacheSource>
  <cacheFields count="10">
    <cacheField name="countries" numFmtId="0">
      <sharedItems count="2">
        <s v="Bangladesh"/>
        <s v="India"/>
      </sharedItems>
    </cacheField>
    <cacheField name="countries (codes)" numFmtId="0">
      <sharedItems containsSemiMixedTypes="0" containsString="0" containsNumber="1" containsInteger="1" minValue="16" maxValue="100"/>
    </cacheField>
    <cacheField name="population" numFmtId="0">
      <sharedItems count="1">
        <s v="Population - Est. &amp; Proj. 2008"/>
      </sharedItems>
    </cacheField>
    <cacheField name="population (codes)" numFmtId="0">
      <sharedItems containsSemiMixedTypes="0" containsString="0" containsNumber="1" containsInteger="1" minValue="3010" maxValue="3010"/>
    </cacheField>
    <cacheField name="element" numFmtId="0">
      <sharedItems/>
    </cacheField>
    <cacheField name="element codes" numFmtId="0">
      <sharedItems containsSemiMixedTypes="0" containsString="0" containsNumber="1" containsInteger="1" minValue="511" maxValue="511"/>
    </cacheField>
    <cacheField name="2005" numFmtId="0">
      <sharedItems containsSemiMixedTypes="0" containsString="0" containsNumber="1" containsInteger="1" minValue="153122" maxValue="1130618"/>
    </cacheField>
    <cacheField name="2006" numFmtId="0">
      <sharedItems containsSemiMixedTypes="0" containsString="0" containsNumber="1" containsInteger="1" minValue="155463" maxValue="1147746"/>
    </cacheField>
    <cacheField name="2007" numFmtId="0">
      <sharedItems containsSemiMixedTypes="0" containsString="0" containsNumber="1" containsInteger="1" minValue="157753" maxValue="1164670"/>
    </cacheField>
    <cacheField name="AVE 2005-2007" numFmtId="0">
      <sharedItems containsSemiMixedTypes="0" containsString="0" containsNumber="1" containsInteger="1" minValue="155446" maxValue="1147678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T" refreshedDate="40633.346997685185" createdVersion="3" refreshedVersion="3" minRefreshableVersion="3" recordCount="25">
  <cacheSource type="worksheet">
    <worksheetSource ref="A2:J27" sheet="5. Food supply per cap {year}"/>
  </cacheSource>
  <cacheFields count="10">
    <cacheField name="countries" numFmtId="0">
      <sharedItems count="2">
        <s v="Bangladesh"/>
        <s v="India"/>
      </sharedItems>
    </cacheField>
    <cacheField name="country codes" numFmtId="0">
      <sharedItems containsSemiMixedTypes="0" containsString="0" containsNumber="1" containsInteger="1" minValue="16" maxValue="100"/>
    </cacheField>
    <cacheField name="item" numFmtId="0">
      <sharedItems count="13">
        <s v="Bananas"/>
        <s v="Beans"/>
        <s v="Cassava"/>
        <s v="Groundnuts (in Shell Eq)"/>
        <s v="Maize"/>
        <s v="Millet"/>
        <s v="Plantains"/>
        <s v="Pulses, Other"/>
        <s v="Rice (Paddy Equivalent)"/>
        <s v="Sorghum"/>
        <s v="Sweet Potatoes"/>
        <s v="Wheat"/>
        <s v="Yams"/>
      </sharedItems>
    </cacheField>
    <cacheField name="item codes" numFmtId="0">
      <sharedItems containsSemiMixedTypes="0" containsString="0" containsNumber="1" containsInteger="1" minValue="2511" maxValue="2820"/>
    </cacheField>
    <cacheField name="element" numFmtId="0">
      <sharedItems/>
    </cacheField>
    <cacheField name="element codes" numFmtId="0">
      <sharedItems containsString="0" containsBlank="1" containsNumber="1" containsInteger="1" minValue="664" maxValue="664"/>
    </cacheField>
    <cacheField name="2005" numFmtId="0">
      <sharedItems containsSemiMixedTypes="0" containsString="0" containsNumber="1" minValue="0" maxValue="1554.73"/>
    </cacheField>
    <cacheField name="2006" numFmtId="0">
      <sharedItems containsSemiMixedTypes="0" containsString="0" containsNumber="1" minValue="0" maxValue="1557.21"/>
    </cacheField>
    <cacheField name="2007" numFmtId="0">
      <sharedItems containsSemiMixedTypes="0" containsString="0" containsNumber="1" minValue="0" maxValue="1591.27"/>
    </cacheField>
    <cacheField name="AVE 2005-2007" numFmtId="2">
      <sharedItems containsSemiMixedTypes="0" containsString="0" containsNumber="1" minValue="0" maxValue="1567.7366666666667"/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T" refreshedDate="40633.389822106481" createdVersion="3" refreshedVersion="3" minRefreshableVersion="3" recordCount="271">
  <cacheSource type="worksheet">
    <worksheetSource ref="A6:F277" sheet="Cntr_EachProduct" r:id="rId2"/>
  </cacheSource>
  <cacheFields count="6">
    <cacheField name="country" numFmtId="0">
      <sharedItems count="4">
        <s v="Afghanistan"/>
        <s v="Bangladesh"/>
        <s v="Bhutan"/>
        <s v="India"/>
      </sharedItems>
    </cacheField>
    <cacheField name="prod_name" numFmtId="0">
      <sharedItems count="116">
        <s v="Wheat"/>
        <s v="Cow milk, whole, fresh"/>
        <s v="Cattle meat"/>
        <s v="Grapes"/>
        <s v="Sheep meat"/>
        <s v="Vegetables fresh nes"/>
        <s v="Rice, paddy"/>
        <s v="Goat meat"/>
        <s v="Sheep milk, whole, fresh"/>
        <s v="Seed cotton"/>
        <s v="Potatoes"/>
        <s v="Berries Nes"/>
        <s v="Maize"/>
        <s v="Chicken meat"/>
        <s v="Barley"/>
        <s v="Goat milk, whole, fresh"/>
        <s v="Sesame seed"/>
        <s v="Almonds, with shell"/>
        <s v="Wool, greasy"/>
        <s v="Fruit Fresh Nes"/>
        <s v="Apricots"/>
        <s v="Hen eggs, in shell"/>
        <s v="Figs"/>
        <s v="Watermelons"/>
        <s v="Game meat"/>
        <s v="Pulses, nes"/>
        <s v="Plums and sloes"/>
        <s v="Pistachios"/>
        <s v="Walnuts, with shell"/>
        <s v="Camel meat"/>
        <s v="Natural honey"/>
        <s v="Anise, badian, fennel, corian."/>
        <s v="Stone fruit, nes"/>
        <s v="Other melons (inc.cantaloupes)"/>
        <s v="Peaches and nectarines"/>
        <s v="Apples"/>
        <s v="Sunflower seed"/>
        <s v="Linseed"/>
        <s v="Millet"/>
        <s v="Citrus fruit, nes"/>
        <s v="Camel milk, whole, fresh"/>
        <s v="Oranges"/>
        <s v="Silk-worm cocoons, reelable"/>
        <s v="Nuts, nes"/>
        <s v="Olives"/>
        <s v="Sugar cane"/>
        <s v="Pears"/>
        <s v="Sugar beet"/>
        <s v="Chillies and peppers, dry"/>
        <s v="Jute"/>
        <s v="Mangoes, mangosteens, guavas"/>
        <s v="Bananas"/>
        <s v="Spices, nes"/>
        <s v="Onions, dry"/>
        <s v="Tobacco, unmanufactured"/>
        <s v="Other bird eggs,in shell"/>
        <s v="Garlic"/>
        <s v="Tea"/>
        <s v="Fruit, tropical fresh nes"/>
        <s v="Rapeseed"/>
        <s v="Pineapples"/>
        <s v="Pumpkins, squash and gourds"/>
        <s v="Arecanuts"/>
        <s v="Tomatoes"/>
        <s v="Lentils"/>
        <s v="Beans, green"/>
        <s v="Sweet potatoes"/>
        <s v="Ginger"/>
        <s v="Duck meat"/>
        <s v="Cauliflowers and broccoli"/>
        <s v="Cabbages and other brassicas"/>
        <s v="Buffalo milk, whole, fresh"/>
        <s v="Papayas"/>
        <s v="Groundnuts, with shell"/>
        <s v="Spinach"/>
        <s v="Beans, dry"/>
        <s v="Lettuce and chicory"/>
        <s v="Meat nes"/>
        <s v="Buffalo meat"/>
        <s v="Lemons and limes"/>
        <s v="Grapefruit (inc. pomelos)"/>
        <s v="Coconuts"/>
        <s v="Cucumbers and gherkins"/>
        <s v="Chick peas"/>
        <s v="Peas, dry"/>
        <s v="Natural rubber"/>
        <s v="Other Bastfibres"/>
        <s v="Pigeon peas"/>
        <s v="Oilseeds, Nes"/>
        <s v="Fibre Crops Nes"/>
        <s v="Tangerines, mandarins, clem."/>
        <s v="Castor oil seed"/>
        <s v="Sorghum"/>
        <s v="Cashew nuts, with shell"/>
        <s v="Nutmeg, mace and cardamoms"/>
        <s v="Roots and Tubers, nes"/>
        <s v="Chillies and peppers, green"/>
        <s v="Buckwheat"/>
        <s v="Mustard seed"/>
        <s v="Pig meat"/>
        <s v="Soybeans"/>
        <s v="Cereals, nes"/>
        <s v="Carrots and turnips"/>
        <s v="Oats"/>
        <s v="Okra"/>
        <s v="Eggplants (aubergines)"/>
        <s v="Peas, green"/>
        <s v="Cassava"/>
        <s v="Pepper (Piper spp.)"/>
        <s v="Coffee, green"/>
        <s v="Mushrooms and truffles"/>
        <s v="Beeswax"/>
        <s v="Safflower seed"/>
        <s v="Cocoa beans"/>
        <s v="Cherries"/>
        <s v="Poppy seed"/>
      </sharedItems>
    </cacheField>
    <cacheField name="VoP 2005" numFmtId="3">
      <sharedItems containsSemiMixedTypes="0" containsString="0" containsNumber="1" minValue="0" maxValue="36661862000"/>
    </cacheField>
    <cacheField name="share in total" numFmtId="10">
      <sharedItems containsSemiMixedTypes="0" containsString="0" containsNumber="1" minValue="0" maxValue="0.60485962033135221"/>
    </cacheField>
    <cacheField name="intPrice" numFmtId="0">
      <sharedItems containsSemiMixedTypes="0" containsString="0" containsNumber="1" minValue="19.829999999999998" maxValue="4352.9399999999996"/>
    </cacheField>
    <cacheField name="%change" numFmtId="10">
      <sharedItems containsSemiMixedTypes="0" containsString="0" containsNumber="1" minValue="-0.11441297226222116" maxValue="3.7543068596269236"/>
    </cacheField>
  </cacheFields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T" refreshedDate="40633.388389236112" createdVersion="3" refreshedVersion="3" minRefreshableVersion="3" recordCount="271">
  <cacheSource type="worksheet">
    <worksheetSource ref="A6:C277" sheet="Cntr_EachProduct" r:id="rId2"/>
  </cacheSource>
  <cacheFields count="3">
    <cacheField name="country" numFmtId="0">
      <sharedItems count="4">
        <s v="Afghanistan"/>
        <s v="Bangladesh"/>
        <s v="Bhutan"/>
        <s v="India"/>
      </sharedItems>
    </cacheField>
    <cacheField name="prod_name" numFmtId="0">
      <sharedItems count="116">
        <s v="Wheat"/>
        <s v="Cow milk, whole, fresh"/>
        <s v="Cattle meat"/>
        <s v="Grapes"/>
        <s v="Sheep meat"/>
        <s v="Vegetables fresh nes"/>
        <s v="Rice, paddy"/>
        <s v="Goat meat"/>
        <s v="Sheep milk, whole, fresh"/>
        <s v="Seed cotton"/>
        <s v="Potatoes"/>
        <s v="Berries Nes"/>
        <s v="Maize"/>
        <s v="Chicken meat"/>
        <s v="Barley"/>
        <s v="Goat milk, whole, fresh"/>
        <s v="Sesame seed"/>
        <s v="Almonds, with shell"/>
        <s v="Wool, greasy"/>
        <s v="Fruit Fresh Nes"/>
        <s v="Apricots"/>
        <s v="Hen eggs, in shell"/>
        <s v="Figs"/>
        <s v="Watermelons"/>
        <s v="Game meat"/>
        <s v="Pulses, nes"/>
        <s v="Plums and sloes"/>
        <s v="Pistachios"/>
        <s v="Walnuts, with shell"/>
        <s v="Camel meat"/>
        <s v="Natural honey"/>
        <s v="Anise, badian, fennel, corian."/>
        <s v="Stone fruit, nes"/>
        <s v="Other melons (inc.cantaloupes)"/>
        <s v="Peaches and nectarines"/>
        <s v="Apples"/>
        <s v="Sunflower seed"/>
        <s v="Linseed"/>
        <s v="Millet"/>
        <s v="Citrus fruit, nes"/>
        <s v="Camel milk, whole, fresh"/>
        <s v="Oranges"/>
        <s v="Silk-worm cocoons, reelable"/>
        <s v="Nuts, nes"/>
        <s v="Olives"/>
        <s v="Sugar cane"/>
        <s v="Pears"/>
        <s v="Sugar beet"/>
        <s v="Chillies and peppers, dry"/>
        <s v="Jute"/>
        <s v="Mangoes, mangosteens, guavas"/>
        <s v="Bananas"/>
        <s v="Spices, nes"/>
        <s v="Onions, dry"/>
        <s v="Tobacco, unmanufactured"/>
        <s v="Other bird eggs,in shell"/>
        <s v="Garlic"/>
        <s v="Tea"/>
        <s v="Fruit, tropical fresh nes"/>
        <s v="Rapeseed"/>
        <s v="Pineapples"/>
        <s v="Pumpkins, squash and gourds"/>
        <s v="Arecanuts"/>
        <s v="Tomatoes"/>
        <s v="Lentils"/>
        <s v="Beans, green"/>
        <s v="Sweet potatoes"/>
        <s v="Ginger"/>
        <s v="Duck meat"/>
        <s v="Cauliflowers and broccoli"/>
        <s v="Cabbages and other brassicas"/>
        <s v="Buffalo milk, whole, fresh"/>
        <s v="Papayas"/>
        <s v="Groundnuts, with shell"/>
        <s v="Spinach"/>
        <s v="Beans, dry"/>
        <s v="Lettuce and chicory"/>
        <s v="Meat nes"/>
        <s v="Buffalo meat"/>
        <s v="Lemons and limes"/>
        <s v="Grapefruit (inc. pomelos)"/>
        <s v="Coconuts"/>
        <s v="Cucumbers and gherkins"/>
        <s v="Chick peas"/>
        <s v="Peas, dry"/>
        <s v="Natural rubber"/>
        <s v="Other Bastfibres"/>
        <s v="Pigeon peas"/>
        <s v="Oilseeds, Nes"/>
        <s v="Fibre Crops Nes"/>
        <s v="Tangerines, mandarins, clem."/>
        <s v="Castor oil seed"/>
        <s v="Sorghum"/>
        <s v="Cashew nuts, with shell"/>
        <s v="Nutmeg, mace and cardamoms"/>
        <s v="Roots and Tubers, nes"/>
        <s v="Chillies and peppers, green"/>
        <s v="Buckwheat"/>
        <s v="Mustard seed"/>
        <s v="Pig meat"/>
        <s v="Soybeans"/>
        <s v="Cereals, nes"/>
        <s v="Carrots and turnips"/>
        <s v="Oats"/>
        <s v="Okra"/>
        <s v="Eggplants (aubergines)"/>
        <s v="Peas, green"/>
        <s v="Cassava"/>
        <s v="Pepper (Piper spp.)"/>
        <s v="Coffee, green"/>
        <s v="Mushrooms and truffles"/>
        <s v="Beeswax"/>
        <s v="Safflower seed"/>
        <s v="Cocoa beans"/>
        <s v="Cherries"/>
        <s v="Poppy seed"/>
      </sharedItems>
    </cacheField>
    <cacheField name="VoP 2005" numFmtId="3">
      <sharedItems containsSemiMixedTypes="0" containsString="0" containsNumber="1" minValue="0" maxValue="36661862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n v="16"/>
    <x v="0"/>
    <n v="486"/>
    <s v="Production (tonnes)"/>
    <n v="51"/>
    <n v="898710"/>
    <x v="0"/>
    <n v="1004520"/>
    <n v="877123"/>
    <n v="922353.25"/>
  </r>
  <r>
    <x v="0"/>
    <n v="16"/>
    <x v="1"/>
    <n v="176"/>
    <s v="Production (tonnes)"/>
    <n v="51"/>
    <n v="34000"/>
    <x v="1"/>
    <n v="41185"/>
    <n v="37000"/>
    <n v="37262.5"/>
  </r>
  <r>
    <x v="0"/>
    <n v="16"/>
    <x v="2"/>
    <n v="125"/>
    <s v="Production (tonnes)"/>
    <n v="51"/>
    <m/>
    <x v="2"/>
    <m/>
    <m/>
    <s v=" "/>
  </r>
  <r>
    <x v="0"/>
    <n v="16"/>
    <x v="3"/>
    <n v="191"/>
    <s v="Production (tonnes)"/>
    <n v="51"/>
    <n v="9630"/>
    <x v="3"/>
    <n v="9810"/>
    <n v="7168"/>
    <n v="9092"/>
  </r>
  <r>
    <x v="0"/>
    <n v="16"/>
    <x v="4"/>
    <n v="195"/>
    <s v="Production (tonnes)"/>
    <n v="51"/>
    <m/>
    <x v="2"/>
    <m/>
    <m/>
    <s v=" "/>
  </r>
  <r>
    <x v="0"/>
    <n v="16"/>
    <x v="5"/>
    <n v="242"/>
    <s v="Production (tonnes)"/>
    <n v="51"/>
    <n v="38880"/>
    <x v="4"/>
    <n v="45910"/>
    <n v="44268"/>
    <n v="41759.5"/>
  </r>
  <r>
    <x v="0"/>
    <n v="16"/>
    <x v="6"/>
    <n v="201"/>
    <s v="Production (tonnes)"/>
    <n v="51"/>
    <n v="121065"/>
    <x v="5"/>
    <n v="116810"/>
    <n v="71535"/>
    <n v="106195"/>
  </r>
  <r>
    <x v="0"/>
    <n v="16"/>
    <x v="7"/>
    <n v="56"/>
    <s v="Production (tonnes)"/>
    <n v="51"/>
    <n v="356280"/>
    <x v="6"/>
    <n v="902150"/>
    <n v="1346470"/>
    <n v="781606.25"/>
  </r>
  <r>
    <x v="0"/>
    <n v="16"/>
    <x v="8"/>
    <n v="79"/>
    <s v="Production (tonnes)"/>
    <n v="51"/>
    <n v="17150"/>
    <x v="7"/>
    <n v="13795"/>
    <n v="6514"/>
    <n v="13834.75"/>
  </r>
  <r>
    <x v="0"/>
    <n v="16"/>
    <x v="9"/>
    <n v="197"/>
    <s v="Production (tonnes)"/>
    <n v="51"/>
    <n v="1005"/>
    <x v="8"/>
    <n v="1445"/>
    <n v="1140"/>
    <n v="1151.25"/>
  </r>
  <r>
    <x v="0"/>
    <n v="16"/>
    <x v="10"/>
    <n v="489"/>
    <s v="Production (tonnes)"/>
    <n v="51"/>
    <m/>
    <x v="2"/>
    <m/>
    <m/>
    <s v=" "/>
  </r>
  <r>
    <x v="0"/>
    <n v="16"/>
    <x v="11"/>
    <n v="27"/>
    <s v="Production (tonnes)"/>
    <n v="51"/>
    <n v="39795618"/>
    <x v="9"/>
    <n v="43057000"/>
    <n v="46905000"/>
    <n v="42632654.5"/>
  </r>
  <r>
    <x v="0"/>
    <n v="16"/>
    <x v="12"/>
    <n v="83"/>
    <s v="Production (tonnes)"/>
    <n v="51"/>
    <n v="555"/>
    <x v="10"/>
    <n v="120"/>
    <n v="120"/>
    <n v="261.25"/>
  </r>
  <r>
    <x v="0"/>
    <n v="16"/>
    <x v="13"/>
    <n v="122"/>
    <s v="Production (tonnes)"/>
    <n v="51"/>
    <n v="311440"/>
    <x v="11"/>
    <n v="304090"/>
    <n v="307221"/>
    <n v="307611.5"/>
  </r>
  <r>
    <x v="0"/>
    <n v="16"/>
    <x v="14"/>
    <n v="15"/>
    <s v="Production (tonnes)"/>
    <n v="51"/>
    <n v="975985"/>
    <x v="12"/>
    <n v="737000"/>
    <n v="844000"/>
    <n v="822996.25"/>
  </r>
  <r>
    <x v="0"/>
    <n v="16"/>
    <x v="15"/>
    <n v="137"/>
    <s v="Production (tonnes)"/>
    <n v="51"/>
    <m/>
    <x v="2"/>
    <m/>
    <m/>
    <s v=" "/>
  </r>
  <r>
    <x v="1"/>
    <n v="100"/>
    <x v="0"/>
    <n v="486"/>
    <s v="Production (tonnes)"/>
    <n v="51"/>
    <n v="18887800"/>
    <x v="13"/>
    <n v="23823000"/>
    <n v="26217000"/>
    <n v="22481400"/>
  </r>
  <r>
    <x v="1"/>
    <n v="100"/>
    <x v="1"/>
    <n v="176"/>
    <s v="Production (tonnes)"/>
    <n v="51"/>
    <n v="2630800"/>
    <x v="14"/>
    <n v="3930000"/>
    <n v="3010000"/>
    <n v="3210200"/>
  </r>
  <r>
    <x v="1"/>
    <n v="100"/>
    <x v="2"/>
    <n v="125"/>
    <s v="Production (tonnes)"/>
    <n v="51"/>
    <n v="7462800"/>
    <x v="15"/>
    <n v="8232300"/>
    <n v="9056000"/>
    <n v="8151500"/>
  </r>
  <r>
    <x v="1"/>
    <n v="100"/>
    <x v="3"/>
    <n v="191"/>
    <s v="Production (tonnes)"/>
    <n v="51"/>
    <n v="5469400"/>
    <x v="16"/>
    <n v="6333700"/>
    <n v="5748600"/>
    <n v="5781775"/>
  </r>
  <r>
    <x v="1"/>
    <n v="100"/>
    <x v="4"/>
    <n v="195"/>
    <s v="Production (tonnes)"/>
    <n v="51"/>
    <m/>
    <x v="2"/>
    <m/>
    <m/>
    <s v=" "/>
  </r>
  <r>
    <x v="1"/>
    <n v="100"/>
    <x v="5"/>
    <n v="242"/>
    <s v="Production (tonnes)"/>
    <n v="51"/>
    <n v="7993300"/>
    <x v="17"/>
    <n v="9182500"/>
    <n v="7168000"/>
    <n v="7301825"/>
  </r>
  <r>
    <x v="1"/>
    <n v="100"/>
    <x v="6"/>
    <n v="201"/>
    <s v="Production (tonnes)"/>
    <n v="51"/>
    <n v="994200"/>
    <x v="18"/>
    <n v="910000"/>
    <n v="810000"/>
    <n v="915100"/>
  </r>
  <r>
    <x v="1"/>
    <n v="100"/>
    <x v="7"/>
    <n v="56"/>
    <s v="Production (tonnes)"/>
    <n v="51"/>
    <n v="14709900"/>
    <x v="19"/>
    <n v="18955400"/>
    <n v="19730000"/>
    <n v="17123075"/>
  </r>
  <r>
    <x v="1"/>
    <n v="100"/>
    <x v="8"/>
    <n v="79"/>
    <s v="Production (tonnes)"/>
    <n v="51"/>
    <n v="10509200"/>
    <x v="20"/>
    <n v="12673000"/>
    <n v="11340000"/>
    <n v="11217275"/>
  </r>
  <r>
    <x v="1"/>
    <n v="100"/>
    <x v="9"/>
    <n v="197"/>
    <s v="Production (tonnes)"/>
    <n v="51"/>
    <n v="2346900"/>
    <x v="21"/>
    <n v="2314100"/>
    <n v="3075900"/>
    <n v="2618725"/>
  </r>
  <r>
    <x v="1"/>
    <n v="100"/>
    <x v="10"/>
    <n v="489"/>
    <s v="Production (tonnes)"/>
    <n v="51"/>
    <m/>
    <x v="2"/>
    <m/>
    <m/>
    <s v=" "/>
  </r>
  <r>
    <x v="1"/>
    <n v="100"/>
    <x v="11"/>
    <n v="27"/>
    <s v="Production (tonnes)"/>
    <n v="51"/>
    <n v="137690100"/>
    <x v="22"/>
    <n v="144570000"/>
    <n v="148260000"/>
    <n v="142414275"/>
  </r>
  <r>
    <x v="1"/>
    <n v="100"/>
    <x v="12"/>
    <n v="83"/>
    <s v="Production (tonnes)"/>
    <n v="51"/>
    <n v="7244300"/>
    <x v="23"/>
    <n v="7150800"/>
    <n v="7925900"/>
    <n v="7487650"/>
  </r>
  <r>
    <x v="1"/>
    <n v="100"/>
    <x v="13"/>
    <n v="122"/>
    <s v="Production (tonnes)"/>
    <n v="51"/>
    <n v="1179400"/>
    <x v="24"/>
    <n v="1067200"/>
    <n v="1094000"/>
    <n v="1101775"/>
  </r>
  <r>
    <x v="1"/>
    <n v="100"/>
    <x v="14"/>
    <n v="15"/>
    <s v="Production (tonnes)"/>
    <n v="51"/>
    <n v="68636900"/>
    <x v="25"/>
    <n v="75806700"/>
    <n v="78570200"/>
    <n v="73092075"/>
  </r>
  <r>
    <x v="1"/>
    <n v="100"/>
    <x v="15"/>
    <n v="137"/>
    <s v="Production (tonnes)"/>
    <n v="51"/>
    <m/>
    <x v="2"/>
    <m/>
    <m/>
    <s v="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">
  <r>
    <x v="0"/>
    <n v="16"/>
    <x v="0"/>
    <n v="486"/>
    <s v="Area Harvested (Ha)"/>
    <n v="31"/>
    <n v="53862"/>
    <n v="55847"/>
    <n v="58792"/>
    <n v="53294"/>
    <n v="55448.75"/>
  </r>
  <r>
    <x v="0"/>
    <n v="16"/>
    <x v="1"/>
    <n v="176"/>
    <s v="Area Harvested (Ha)"/>
    <n v="31"/>
    <n v="45729"/>
    <n v="47669"/>
    <n v="48009"/>
    <n v="48000"/>
    <n v="47351.75"/>
  </r>
  <r>
    <x v="0"/>
    <n v="16"/>
    <x v="2"/>
    <n v="125"/>
    <s v="Area Harvested (Ha)"/>
    <n v="31"/>
    <m/>
    <m/>
    <m/>
    <m/>
    <s v=" "/>
  </r>
  <r>
    <x v="0"/>
    <n v="16"/>
    <x v="3"/>
    <n v="191"/>
    <s v="Area Harvested (Ha)"/>
    <n v="31"/>
    <n v="12950"/>
    <n v="12545"/>
    <n v="12586"/>
    <n v="9353"/>
    <n v="11858.5"/>
  </r>
  <r>
    <x v="0"/>
    <n v="16"/>
    <x v="4"/>
    <n v="195"/>
    <s v="Area Harvested (Ha)"/>
    <n v="31"/>
    <m/>
    <m/>
    <m/>
    <m/>
    <s v=" "/>
  </r>
  <r>
    <x v="0"/>
    <n v="16"/>
    <x v="5"/>
    <n v="242"/>
    <s v="Area Harvested (Ha)"/>
    <n v="31"/>
    <n v="28852"/>
    <n v="29394"/>
    <n v="33666"/>
    <n v="31087"/>
    <n v="30749.75"/>
  </r>
  <r>
    <x v="0"/>
    <n v="16"/>
    <x v="6"/>
    <n v="201"/>
    <s v="Area Harvested (Ha)"/>
    <n v="31"/>
    <n v="153831"/>
    <n v="134635"/>
    <n v="137553"/>
    <n v="72613"/>
    <n v="124658"/>
  </r>
  <r>
    <x v="0"/>
    <n v="16"/>
    <x v="7"/>
    <n v="56"/>
    <s v="Area Harvested (Ha)"/>
    <n v="31"/>
    <n v="66830"/>
    <n v="98404"/>
    <n v="150832"/>
    <n v="223868"/>
    <n v="134983.5"/>
  </r>
  <r>
    <x v="0"/>
    <n v="16"/>
    <x v="8"/>
    <n v="79"/>
    <s v="Area Harvested (Ha)"/>
    <n v="31"/>
    <n v="25333"/>
    <n v="25063"/>
    <n v="20229"/>
    <n v="9838"/>
    <n v="20115.75"/>
  </r>
  <r>
    <x v="0"/>
    <n v="16"/>
    <x v="9"/>
    <n v="197"/>
    <s v="Area Harvested (Ha)"/>
    <n v="31"/>
    <n v="2110"/>
    <n v="1748"/>
    <n v="1503"/>
    <n v="1213"/>
    <n v="1643.5"/>
  </r>
  <r>
    <x v="0"/>
    <n v="16"/>
    <x v="10"/>
    <n v="489"/>
    <s v="Area Harvested (Ha)"/>
    <n v="31"/>
    <m/>
    <m/>
    <m/>
    <m/>
    <s v=" "/>
  </r>
  <r>
    <x v="0"/>
    <n v="16"/>
    <x v="11"/>
    <n v="27"/>
    <s v="Area Harvested (Ha)"/>
    <n v="31"/>
    <n v="10524067"/>
    <n v="10579000"/>
    <n v="10732000"/>
    <n v="11741000"/>
    <n v="10894016.75"/>
  </r>
  <r>
    <x v="0"/>
    <n v="16"/>
    <x v="12"/>
    <n v="83"/>
    <s v="Area Harvested (Ha)"/>
    <n v="31"/>
    <n v="420"/>
    <n v="184"/>
    <n v="77"/>
    <n v="80"/>
    <n v="190.25"/>
  </r>
  <r>
    <x v="0"/>
    <n v="16"/>
    <x v="13"/>
    <n v="122"/>
    <s v="Area Harvested (Ha)"/>
    <n v="31"/>
    <n v="35110"/>
    <n v="34092"/>
    <n v="33609"/>
    <n v="31592"/>
    <n v="33600.75"/>
  </r>
  <r>
    <x v="0"/>
    <n v="16"/>
    <x v="14"/>
    <n v="15"/>
    <s v="Area Harvested (Ha)"/>
    <n v="31"/>
    <n v="558413"/>
    <n v="479000"/>
    <n v="399000"/>
    <n v="388000"/>
    <n v="456103.25"/>
  </r>
  <r>
    <x v="0"/>
    <n v="16"/>
    <x v="15"/>
    <n v="137"/>
    <s v="Area Harvested (Ha)"/>
    <n v="31"/>
    <m/>
    <m/>
    <m/>
    <m/>
    <s v=" "/>
  </r>
  <r>
    <x v="1"/>
    <n v="100"/>
    <x v="0"/>
    <n v="486"/>
    <s v="Area Harvested (Ha)"/>
    <n v="31"/>
    <n v="569500"/>
    <n v="604200"/>
    <n v="658000"/>
    <n v="709000"/>
    <n v="635175"/>
  </r>
  <r>
    <x v="1"/>
    <n v="100"/>
    <x v="1"/>
    <n v="176"/>
    <s v="Area Harvested (Ha)"/>
    <n v="31"/>
    <n v="8047000"/>
    <n v="8549300"/>
    <n v="10000000"/>
    <n v="8000000"/>
    <n v="8649075"/>
  </r>
  <r>
    <x v="1"/>
    <n v="100"/>
    <x v="2"/>
    <n v="125"/>
    <s v="Area Harvested (Ha)"/>
    <n v="31"/>
    <n v="244700"/>
    <n v="244600"/>
    <n v="255500"/>
    <n v="270000"/>
    <n v="253700"/>
  </r>
  <r>
    <x v="1"/>
    <n v="100"/>
    <x v="3"/>
    <n v="191"/>
    <s v="Area Harvested (Ha)"/>
    <n v="31"/>
    <n v="6714600"/>
    <n v="6896200"/>
    <n v="7493900"/>
    <n v="7543700"/>
    <n v="7162100"/>
  </r>
  <r>
    <x v="1"/>
    <n v="100"/>
    <x v="4"/>
    <n v="195"/>
    <s v="Area Harvested (Ha)"/>
    <n v="31"/>
    <m/>
    <m/>
    <m/>
    <m/>
    <s v=" "/>
  </r>
  <r>
    <x v="1"/>
    <n v="100"/>
    <x v="5"/>
    <n v="242"/>
    <s v="Area Harvested (Ha)"/>
    <n v="31"/>
    <n v="6736000"/>
    <n v="5615100"/>
    <n v="6292000"/>
    <n v="6220000"/>
    <n v="6215775"/>
  </r>
  <r>
    <x v="1"/>
    <n v="100"/>
    <x v="6"/>
    <n v="201"/>
    <s v="Area Harvested (Ha)"/>
    <n v="31"/>
    <n v="1470000"/>
    <n v="1510000"/>
    <n v="1470000"/>
    <n v="1310000"/>
    <n v="1440000"/>
  </r>
  <r>
    <x v="1"/>
    <n v="100"/>
    <x v="7"/>
    <n v="56"/>
    <s v="Area Harvested (Ha)"/>
    <n v="31"/>
    <n v="7588300"/>
    <n v="7894000"/>
    <n v="8117300"/>
    <n v="8300000"/>
    <n v="7974900"/>
  </r>
  <r>
    <x v="1"/>
    <n v="100"/>
    <x v="8"/>
    <n v="79"/>
    <s v="Area Harvested (Ha)"/>
    <n v="31"/>
    <n v="12179400"/>
    <n v="11752000"/>
    <n v="11695500"/>
    <n v="11997600"/>
    <n v="11906125"/>
  </r>
  <r>
    <x v="1"/>
    <n v="100"/>
    <x v="9"/>
    <n v="197"/>
    <s v="Area Harvested (Ha)"/>
    <n v="31"/>
    <n v="3518500"/>
    <n v="3580700"/>
    <n v="3561600"/>
    <n v="3728500"/>
    <n v="3597325"/>
  </r>
  <r>
    <x v="1"/>
    <n v="100"/>
    <x v="10"/>
    <n v="489"/>
    <s v="Area Harvested (Ha)"/>
    <n v="31"/>
    <m/>
    <m/>
    <m/>
    <m/>
    <s v=" "/>
  </r>
  <r>
    <x v="1"/>
    <n v="100"/>
    <x v="11"/>
    <n v="27"/>
    <s v="Area Harvested (Ha)"/>
    <n v="31"/>
    <n v="43659800"/>
    <n v="43810000"/>
    <n v="43770000"/>
    <n v="44000000"/>
    <n v="43809950"/>
  </r>
  <r>
    <x v="1"/>
    <n v="100"/>
    <x v="12"/>
    <n v="83"/>
    <s v="Area Harvested (Ha)"/>
    <n v="31"/>
    <n v="9092300"/>
    <n v="8667300"/>
    <n v="8472500"/>
    <n v="7764000"/>
    <n v="8499025"/>
  </r>
  <r>
    <x v="1"/>
    <n v="100"/>
    <x v="13"/>
    <n v="122"/>
    <s v="Area Harvested (Ha)"/>
    <n v="31"/>
    <n v="133300"/>
    <n v="122800"/>
    <n v="122700"/>
    <n v="123000"/>
    <n v="125450"/>
  </r>
  <r>
    <x v="1"/>
    <n v="100"/>
    <x v="14"/>
    <n v="15"/>
    <s v="Area Harvested (Ha)"/>
    <n v="31"/>
    <n v="26382900"/>
    <n v="26483600"/>
    <n v="27994500"/>
    <n v="28038600"/>
    <n v="27224900"/>
  </r>
  <r>
    <x v="1"/>
    <n v="100"/>
    <x v="15"/>
    <n v="137"/>
    <s v="Area Harvested (Ha)"/>
    <n v="31"/>
    <m/>
    <m/>
    <m/>
    <m/>
    <s v=" 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">
  <r>
    <x v="0"/>
    <n v="7"/>
    <x v="0"/>
    <n v="486"/>
    <s v="Yield (tonnes/Ha)"/>
    <m/>
    <n v="16.685418291188594"/>
    <n v="16.277687252672479"/>
    <n v="17.085998094978908"/>
    <n v="16.458194168199046"/>
    <n v="16.634338014833517"/>
  </r>
  <r>
    <x v="0"/>
    <n v="7"/>
    <x v="1"/>
    <n v="176"/>
    <s v="Yield (tonnes/Ha)"/>
    <m/>
    <n v="0.7435106824990706"/>
    <n v="0.77335375191424194"/>
    <n v="0.85785998458622337"/>
    <n v="0.77083333333333337"/>
    <n v="0.78692973332558991"/>
  </r>
  <r>
    <x v="0"/>
    <n v="7"/>
    <x v="2"/>
    <n v="125"/>
    <s v="Yield (tonnes/Ha)"/>
    <m/>
    <s v=" "/>
    <s v=" "/>
    <s v=" "/>
    <s v=" "/>
    <s v=" "/>
  </r>
  <r>
    <x v="0"/>
    <n v="7"/>
    <x v="3"/>
    <n v="191"/>
    <s v="Yield (tonnes/Ha)"/>
    <m/>
    <n v="0.74362934362934363"/>
    <n v="0.77799920286966917"/>
    <n v="0.77943747020498966"/>
    <n v="0.76638511707473533"/>
    <n v="0.76670742505375888"/>
  </r>
  <r>
    <x v="0"/>
    <n v="7"/>
    <x v="4"/>
    <n v="195"/>
    <s v="Yield (tonnes/Ha)"/>
    <m/>
    <s v=" "/>
    <s v=" "/>
    <s v=" "/>
    <s v=" "/>
    <s v=" "/>
  </r>
  <r>
    <x v="0"/>
    <n v="7"/>
    <x v="5"/>
    <n v="242"/>
    <s v="Yield (tonnes/Ha)"/>
    <m/>
    <n v="1.3475668931096632"/>
    <n v="1.2921004286589099"/>
    <n v="1.3636903701063388"/>
    <n v="1.4240036027921639"/>
    <n v="1.358043561329767"/>
  </r>
  <r>
    <x v="0"/>
    <n v="7"/>
    <x v="6"/>
    <n v="201"/>
    <s v="Yield (tonnes/Ha)"/>
    <m/>
    <n v="0.78700001950192089"/>
    <n v="0.85690942176997065"/>
    <n v="0.84919994474856964"/>
    <n v="0.98515417349510415"/>
    <n v="0.851890773155353"/>
  </r>
  <r>
    <x v="0"/>
    <n v="7"/>
    <x v="7"/>
    <n v="56"/>
    <s v="Yield (tonnes/Ha)"/>
    <m/>
    <n v="5.3311387101601078"/>
    <n v="5.2998353725458314"/>
    <n v="5.9811578444892328"/>
    <n v="6.0145710865331354"/>
    <n v="5.7903836394818624"/>
  </r>
  <r>
    <x v="0"/>
    <n v="7"/>
    <x v="8"/>
    <n v="79"/>
    <s v="Yield (tonnes/Ha)"/>
    <m/>
    <n v="0.67698259187620891"/>
    <n v="0.71340222638949846"/>
    <n v="0.68194176677047802"/>
    <n v="0.66212644846513524"/>
    <n v="0.68775710575046911"/>
  </r>
  <r>
    <x v="0"/>
    <n v="7"/>
    <x v="9"/>
    <n v="197"/>
    <s v="Yield (tonnes/Ha)"/>
    <m/>
    <n v="0.476303317535545"/>
    <n v="0.58066361556064072"/>
    <n v="0.96141051230871588"/>
    <n v="0.93981863149216816"/>
    <n v="0.70048676604806814"/>
  </r>
  <r>
    <x v="0"/>
    <n v="7"/>
    <x v="10"/>
    <n v="489"/>
    <s v="Yield (tonnes/Ha)"/>
    <m/>
    <s v=" "/>
    <s v=" "/>
    <s v=" "/>
    <s v=" "/>
    <s v=" "/>
  </r>
  <r>
    <x v="0"/>
    <n v="7"/>
    <x v="11"/>
    <n v="27"/>
    <s v="Yield (tonnes/Ha)"/>
    <m/>
    <n v="3.7813915475832678"/>
    <n v="3.8541450042537102"/>
    <n v="4.0120201267238169"/>
    <n v="3.9949748743718594"/>
    <n v="3.9134008583197746"/>
  </r>
  <r>
    <x v="0"/>
    <n v="7"/>
    <x v="12"/>
    <n v="83"/>
    <s v="Yield (tonnes/Ha)"/>
    <m/>
    <n v="1.3214285714285714"/>
    <n v="1.3586956521739131"/>
    <n v="1.5584415584415585"/>
    <n v="1.5"/>
    <n v="1.3731931668856767"/>
  </r>
  <r>
    <x v="0"/>
    <n v="7"/>
    <x v="13"/>
    <n v="122"/>
    <s v="Yield (tonnes/Ha)"/>
    <m/>
    <n v="8.8704072913699807"/>
    <n v="9.0254311862020415"/>
    <n v="9.047874081347258"/>
    <n v="9.7246454798683217"/>
    <n v="9.15489981622434"/>
  </r>
  <r>
    <x v="0"/>
    <n v="7"/>
    <x v="14"/>
    <n v="15"/>
    <s v="Yield (tonnes/Ha)"/>
    <m/>
    <n v="1.747783450600183"/>
    <n v="1.534446764091858"/>
    <n v="1.8471177944862156"/>
    <n v="2.1752577319587627"/>
    <n v="1.8044077738976865"/>
  </r>
  <r>
    <x v="0"/>
    <n v="7"/>
    <x v="15"/>
    <n v="137"/>
    <s v="Yield (tonnes/Ha)"/>
    <m/>
    <s v=" "/>
    <s v=" "/>
    <s v=" "/>
    <s v=" "/>
    <s v=" "/>
  </r>
  <r>
    <x v="1"/>
    <n v="53"/>
    <x v="0"/>
    <n v="486"/>
    <s v="Yield (tonnes/Ha)"/>
    <m/>
    <n v="33.165583845478487"/>
    <n v="34.753061900033103"/>
    <n v="36.205167173252278"/>
    <n v="36.977433004231308"/>
    <n v="35.394025268626756"/>
  </r>
  <r>
    <x v="1"/>
    <n v="53"/>
    <x v="1"/>
    <n v="176"/>
    <s v="Yield (tonnes/Ha)"/>
    <m/>
    <n v="0.3269292904187896"/>
    <n v="0.38248745511328414"/>
    <n v="0.39300000000000002"/>
    <n v="0.37624999999999997"/>
    <n v="0.37116107791873698"/>
  </r>
  <r>
    <x v="1"/>
    <n v="53"/>
    <x v="2"/>
    <n v="125"/>
    <s v="Yield (tonnes/Ha)"/>
    <m/>
    <n v="30.4977523498161"/>
    <n v="32.113246116107931"/>
    <n v="32.220352250489235"/>
    <n v="33.540740740740738"/>
    <n v="32.130469057942449"/>
  </r>
  <r>
    <x v="1"/>
    <n v="53"/>
    <x v="3"/>
    <n v="191"/>
    <s v="Yield (tonnes/Ha)"/>
    <m/>
    <n v="0.81455336133202272"/>
    <n v="0.80847423218584147"/>
    <n v="0.84518074700756618"/>
    <n v="0.76203984782003531"/>
    <n v="0.80727370463970061"/>
  </r>
  <r>
    <x v="1"/>
    <n v="53"/>
    <x v="4"/>
    <n v="195"/>
    <s v="Yield (tonnes/Ha)"/>
    <m/>
    <s v=" "/>
    <s v=" "/>
    <s v=" "/>
    <s v=" "/>
    <s v=" "/>
  </r>
  <r>
    <x v="1"/>
    <n v="53"/>
    <x v="5"/>
    <n v="242"/>
    <s v="Yield (tonnes/Ha)"/>
    <m/>
    <n v="1.1866538004750593"/>
    <n v="0.86614664030916633"/>
    <n v="1.4593928798474254"/>
    <n v="1.1524115755627009"/>
    <n v="1.1747247929662834"/>
  </r>
  <r>
    <x v="1"/>
    <n v="53"/>
    <x v="6"/>
    <n v="201"/>
    <s v="Yield (tonnes/Ha)"/>
    <m/>
    <n v="0.6763265306122449"/>
    <n v="0.62662251655629142"/>
    <n v="0.61904761904761907"/>
    <n v="0.61832061068702293"/>
    <n v="0.63548611111111108"/>
  </r>
  <r>
    <x v="1"/>
    <n v="53"/>
    <x v="7"/>
    <n v="56"/>
    <s v="Yield (tonnes/Ha)"/>
    <m/>
    <n v="1.9384974236653796"/>
    <n v="1.9124651634152521"/>
    <n v="2.3351853448806867"/>
    <n v="2.3771084337349397"/>
    <n v="2.1471209670340694"/>
  </r>
  <r>
    <x v="1"/>
    <n v="53"/>
    <x v="8"/>
    <n v="79"/>
    <s v="Yield (tonnes/Ha)"/>
    <m/>
    <n v="0.86286680788873016"/>
    <n v="0.88043737236215114"/>
    <n v="1.0835791543756146"/>
    <n v="0.94518903780756147"/>
    <n v="0.94214322460078326"/>
  </r>
  <r>
    <x v="1"/>
    <n v="53"/>
    <x v="9"/>
    <n v="197"/>
    <s v="Yield (tonnes/Ha)"/>
    <m/>
    <n v="0.66701719482734123"/>
    <n v="0.76465495573491216"/>
    <n v="0.64973607367475295"/>
    <n v="0.82496982700818022"/>
    <n v="0.72796452919877963"/>
  </r>
  <r>
    <x v="1"/>
    <n v="53"/>
    <x v="10"/>
    <n v="489"/>
    <s v="Yield (tonnes/Ha)"/>
    <m/>
    <s v=" "/>
    <s v=" "/>
    <s v=" "/>
    <s v=" "/>
    <s v=" "/>
  </r>
  <r>
    <x v="1"/>
    <n v="53"/>
    <x v="11"/>
    <n v="27"/>
    <s v="Yield (tonnes/Ha)"/>
    <m/>
    <n v="3.1537043229698716"/>
    <n v="3.1759187400136955"/>
    <n v="3.3029472241261137"/>
    <n v="3.3695454545454546"/>
    <n v="3.2507290010602614"/>
  </r>
  <r>
    <x v="1"/>
    <n v="53"/>
    <x v="12"/>
    <n v="83"/>
    <s v="Yield (tonnes/Ha)"/>
    <m/>
    <n v="0.79675109708214642"/>
    <n v="0.88027413381329822"/>
    <n v="0.84400118028917082"/>
    <n v="1.0208526532715094"/>
    <n v="0.88100105600348277"/>
  </r>
  <r>
    <x v="1"/>
    <n v="53"/>
    <x v="13"/>
    <n v="122"/>
    <s v="Yield (tonnes/Ha)"/>
    <m/>
    <n v="8.8477119279819956"/>
    <n v="8.6848534201954397"/>
    <n v="8.697636511817441"/>
    <n v="8.8943089430894311"/>
    <n v="8.7825827022718208"/>
  </r>
  <r>
    <x v="1"/>
    <n v="53"/>
    <x v="14"/>
    <n v="15"/>
    <s v="Yield (tonnes/Ha)"/>
    <m/>
    <n v="2.6015676820971159"/>
    <n v="2.6187716171517468"/>
    <n v="2.7079140545464289"/>
    <n v="2.8022155171798877"/>
    <n v="2.6847509081759711"/>
  </r>
  <r>
    <x v="1"/>
    <n v="53"/>
    <x v="15"/>
    <n v="137"/>
    <s v="Yield (tonnes/Ha)"/>
    <m/>
    <s v=" "/>
    <s v=" "/>
    <s v=" "/>
    <s v=" "/>
    <s v=" 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">
  <r>
    <x v="0"/>
    <n v="16"/>
    <x v="0"/>
    <n v="3010"/>
    <s v="Total Population - Both sexes (1000)"/>
    <n v="511"/>
    <n v="153122"/>
    <n v="155463"/>
    <n v="157753"/>
    <n v="155446"/>
  </r>
  <r>
    <x v="1"/>
    <n v="100"/>
    <x v="0"/>
    <n v="3010"/>
    <s v="Total Population - Both sexes (1000)"/>
    <n v="511"/>
    <n v="1130618"/>
    <n v="1147746"/>
    <n v="1164670"/>
    <n v="114767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5">
  <r>
    <x v="0"/>
    <n v="16"/>
    <x v="0"/>
    <n v="2615"/>
    <s v="Food supply (kcal/capita/day)"/>
    <n v="664"/>
    <n v="9.1199999999999992"/>
    <n v="9.08"/>
    <n v="9.89"/>
    <n v="9.3633333333333333"/>
  </r>
  <r>
    <x v="0"/>
    <n v="16"/>
    <x v="1"/>
    <n v="2546"/>
    <s v="Food supply (kcal/capita/day)"/>
    <n v="664"/>
    <n v="3.43"/>
    <n v="2.38"/>
    <n v="2.4"/>
    <n v="2.7366666666666668"/>
  </r>
  <r>
    <x v="0"/>
    <n v="16"/>
    <x v="2"/>
    <n v="2532"/>
    <s v="Food supply (kcal/capita/day)"/>
    <n v="664"/>
    <n v="0.67"/>
    <n v="0.45"/>
    <n v="0.46"/>
    <n v="0.52666666666666673"/>
  </r>
  <r>
    <x v="0"/>
    <n v="16"/>
    <x v="3"/>
    <n v="2820"/>
    <s v="Food supply (kcal/capita/day)"/>
    <n v="664"/>
    <n v="0.36"/>
    <n v="0.34"/>
    <n v="0.41"/>
    <n v="0.36999999999999994"/>
  </r>
  <r>
    <x v="0"/>
    <n v="16"/>
    <x v="4"/>
    <n v="2514"/>
    <s v="Food supply (kcal/capita/day)"/>
    <n v="664"/>
    <n v="26.76"/>
    <n v="41.79"/>
    <n v="61.84"/>
    <n v="43.463333333333331"/>
  </r>
  <r>
    <x v="0"/>
    <n v="16"/>
    <x v="5"/>
    <n v="2517"/>
    <s v="Food supply (kcal/capita/day)"/>
    <n v="664"/>
    <n v="1.01"/>
    <n v="1.05"/>
    <n v="0.8"/>
    <n v="0.95333333333333348"/>
  </r>
  <r>
    <x v="0"/>
    <n v="16"/>
    <x v="6"/>
    <n v="2549"/>
    <s v="Food supply (kcal/capita/day)"/>
    <m/>
    <n v="0"/>
    <n v="0"/>
    <n v="0"/>
    <n v="0"/>
  </r>
  <r>
    <x v="0"/>
    <n v="16"/>
    <x v="7"/>
    <n v="2549"/>
    <s v="Food supply (kcal/capita/day)"/>
    <n v="664"/>
    <n v="24.64"/>
    <n v="21.41"/>
    <n v="23.14"/>
    <n v="23.063333333333333"/>
  </r>
  <r>
    <x v="0"/>
    <n v="16"/>
    <x v="8"/>
    <n v="2804"/>
    <s v="Food supply (kcal/capita/day)"/>
    <n v="664"/>
    <n v="1554.73"/>
    <n v="1557.21"/>
    <n v="1591.27"/>
    <n v="1567.7366666666667"/>
  </r>
  <r>
    <x v="0"/>
    <n v="16"/>
    <x v="9"/>
    <n v="2518"/>
    <s v="Food supply (kcal/capita/day)"/>
    <n v="664"/>
    <n v="0.03"/>
    <n v="0.01"/>
    <n v="0.01"/>
    <n v="1.6666666666666666E-2"/>
  </r>
  <r>
    <x v="0"/>
    <n v="16"/>
    <x v="10"/>
    <n v="2533"/>
    <s v="Food supply (kcal/capita/day)"/>
    <n v="664"/>
    <n v="4.7699999999999996"/>
    <n v="4.6399999999999997"/>
    <n v="4.5199999999999996"/>
    <n v="4.6433333333333335"/>
  </r>
  <r>
    <x v="0"/>
    <n v="16"/>
    <x v="11"/>
    <n v="2511"/>
    <s v="Food supply (kcal/capita/day)"/>
    <n v="664"/>
    <n v="162.96"/>
    <n v="145.19"/>
    <n v="125.61"/>
    <n v="144.58666666666667"/>
  </r>
  <r>
    <x v="0"/>
    <n v="16"/>
    <x v="12"/>
    <n v="2549"/>
    <s v="Food supply (kcal/capita/day)"/>
    <m/>
    <n v="0"/>
    <n v="0"/>
    <n v="0"/>
    <n v="0"/>
  </r>
  <r>
    <x v="1"/>
    <n v="100"/>
    <x v="0"/>
    <n v="2615"/>
    <s v="Food supply (kcal/capita/day)"/>
    <n v="664"/>
    <n v="23.05"/>
    <n v="25.25"/>
    <n v="27.49"/>
    <n v="25.263333333333332"/>
  </r>
  <r>
    <x v="1"/>
    <n v="100"/>
    <x v="1"/>
    <n v="2546"/>
    <s v="Food supply (kcal/capita/day)"/>
    <n v="664"/>
    <n v="19.77"/>
    <n v="26.18"/>
    <n v="29.6"/>
    <n v="25.183333333333337"/>
  </r>
  <r>
    <x v="1"/>
    <n v="100"/>
    <x v="2"/>
    <n v="2532"/>
    <s v="Food supply (kcal/capita/day)"/>
    <n v="664"/>
    <n v="14.19"/>
    <n v="14.75"/>
    <n v="15.19"/>
    <n v="14.709999999999999"/>
  </r>
  <r>
    <x v="1"/>
    <n v="100"/>
    <x v="3"/>
    <n v="2820"/>
    <s v="Food supply (kcal/capita/day)"/>
    <n v="664"/>
    <n v="5.56"/>
    <n v="5.78"/>
    <n v="6.2"/>
    <n v="5.8466666666666667"/>
  </r>
  <r>
    <x v="1"/>
    <n v="100"/>
    <x v="4"/>
    <n v="2514"/>
    <s v="Food supply (kcal/capita/day)"/>
    <n v="664"/>
    <n v="43.18"/>
    <n v="39.9"/>
    <n v="46.56"/>
    <n v="43.213333333333331"/>
  </r>
  <r>
    <x v="1"/>
    <n v="100"/>
    <x v="5"/>
    <n v="2517"/>
    <s v="Food supply (kcal/capita/day)"/>
    <n v="664"/>
    <n v="70.37"/>
    <n v="68.45"/>
    <n v="83.02"/>
    <n v="73.946666666666658"/>
  </r>
  <r>
    <x v="1"/>
    <n v="16"/>
    <x v="6"/>
    <n v="2549"/>
    <s v="Food supply (kcal/capita/day)"/>
    <m/>
    <n v="0"/>
    <n v="0"/>
    <n v="0"/>
    <n v="0"/>
  </r>
  <r>
    <x v="1"/>
    <n v="100"/>
    <x v="7"/>
    <n v="2549"/>
    <s v="Food supply (kcal/capita/day)"/>
    <n v="664"/>
    <n v="68.61"/>
    <n v="70.83"/>
    <n v="74.56"/>
    <n v="71.333333333333329"/>
  </r>
  <r>
    <x v="1"/>
    <n v="100"/>
    <x v="8"/>
    <n v="2804"/>
    <s v="Food supply (kcal/capita/day)"/>
    <n v="664"/>
    <n v="707.11"/>
    <n v="698.46"/>
    <n v="702.86"/>
    <n v="702.81000000000006"/>
  </r>
  <r>
    <x v="1"/>
    <n v="100"/>
    <x v="9"/>
    <n v="2518"/>
    <s v="Food supply (kcal/capita/day)"/>
    <n v="664"/>
    <n v="50.16"/>
    <n v="52.35"/>
    <n v="48.13"/>
    <n v="50.213333333333331"/>
  </r>
  <r>
    <x v="1"/>
    <n v="100"/>
    <x v="10"/>
    <n v="2533"/>
    <s v="Food supply (kcal/capita/day)"/>
    <n v="664"/>
    <n v="2.58"/>
    <n v="2.2999999999999998"/>
    <n v="2.2599999999999998"/>
    <n v="2.38"/>
  </r>
  <r>
    <x v="1"/>
    <n v="100"/>
    <x v="11"/>
    <n v="2511"/>
    <s v="Food supply (kcal/capita/day)"/>
    <n v="664"/>
    <n v="490.6"/>
    <n v="522.83000000000004"/>
    <n v="513.66999999999996"/>
    <n v="509.033333333333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71">
  <r>
    <x v="0"/>
    <x v="0"/>
    <n v="509733323.33333331"/>
    <n v="0.21850058104548678"/>
    <n v="152.63"/>
    <n v="0.7991835472596851"/>
  </r>
  <r>
    <x v="0"/>
    <x v="1"/>
    <n v="383177609"/>
    <n v="0.16425163193690165"/>
    <n v="264.79000000000002"/>
    <n v="0.63584482912671347"/>
  </r>
  <r>
    <x v="0"/>
    <x v="2"/>
    <n v="279555813"/>
    <n v="0.11983345953468096"/>
    <n v="2057.0700000000002"/>
    <n v="2.3528332985513369"/>
  </r>
  <r>
    <x v="0"/>
    <x v="3"/>
    <n v="162943525.33333334"/>
    <n v="6.9846826434871029E-2"/>
    <n v="467.87"/>
    <n v="0.78991859617432014"/>
  </r>
  <r>
    <x v="0"/>
    <x v="4"/>
    <n v="158912736"/>
    <n v="6.8119001764422038E-2"/>
    <n v="1947.46"/>
    <n v="2.6080436296241318"/>
  </r>
  <r>
    <x v="0"/>
    <x v="5"/>
    <n v="104664000"/>
    <n v="4.4864920082122735E-2"/>
    <n v="174.44"/>
    <n v="1.2305149682030629"/>
  </r>
  <r>
    <x v="0"/>
    <x v="6"/>
    <n v="99175200.000000015"/>
    <n v="4.2512109437137312E-2"/>
    <n v="199.95"/>
    <n v="0.42060181514643685"/>
  </r>
  <r>
    <x v="0"/>
    <x v="7"/>
    <n v="67549278.333333328"/>
    <n v="2.8955447661374156E-2"/>
    <n v="1456.85"/>
    <n v="2.6080436296241318"/>
  </r>
  <r>
    <x v="0"/>
    <x v="8"/>
    <n v="53179180"/>
    <n v="2.2795609385584534E-2"/>
    <n v="352.18"/>
    <n v="0.63584482912671347"/>
  </r>
  <r>
    <x v="0"/>
    <x v="9"/>
    <n v="42752850.000000007"/>
    <n v="1.8326293649516368E-2"/>
    <n v="750.05"/>
    <n v="0.37182425984540823"/>
  </r>
  <r>
    <x v="0"/>
    <x v="10"/>
    <n v="42423000"/>
    <n v="1.8184901252043615E-2"/>
    <n v="141.41"/>
    <n v="0.64572366230556433"/>
  </r>
  <r>
    <x v="0"/>
    <x v="11"/>
    <n v="41563830"/>
    <n v="1.7816612314233503E-2"/>
    <n v="729.19"/>
    <n v="0.78991859617432014"/>
  </r>
  <r>
    <x v="0"/>
    <x v="12"/>
    <n v="40633000"/>
    <n v="1.7417605840564981E-2"/>
    <n v="113.5"/>
    <n v="1.1337712849505845"/>
  </r>
  <r>
    <x v="0"/>
    <x v="13"/>
    <n v="34012314.133333333"/>
    <n v="1.4579604786746671E-2"/>
    <n v="1165.8699999999999"/>
    <n v="1.4162085746680848"/>
  </r>
  <r>
    <x v="0"/>
    <x v="14"/>
    <n v="33571776.666666664"/>
    <n v="1.4390765470122226E-2"/>
    <n v="101.63"/>
    <n v="0.80789083468108802"/>
  </r>
  <r>
    <x v="0"/>
    <x v="15"/>
    <n v="32924100"/>
    <n v="1.4113134557018814E-2"/>
    <n v="299.31"/>
    <n v="0.63584482912671347"/>
  </r>
  <r>
    <x v="0"/>
    <x v="16"/>
    <n v="26742183.333333332"/>
    <n v="1.1463214840551426E-2"/>
    <n v="844.49"/>
    <n v="2.1579918690393725"/>
  </r>
  <r>
    <x v="0"/>
    <x v="17"/>
    <n v="23367715.700000003"/>
    <n v="1.0016726834272193E-2"/>
    <n v="1392.87"/>
    <n v="4.4264552408867286E-2"/>
  </r>
  <r>
    <x v="0"/>
    <x v="18"/>
    <n v="19229416.666666668"/>
    <n v="8.2428174154994937E-3"/>
    <n v="1580.5"/>
    <n v="4.4264552408867286E-2"/>
  </r>
  <r>
    <x v="0"/>
    <x v="19"/>
    <n v="15311000.000000002"/>
    <n v="6.5631620363962896E-3"/>
    <n v="153.11000000000001"/>
    <n v="1.0519693559285879"/>
  </r>
  <r>
    <x v="0"/>
    <x v="20"/>
    <n v="15220360"/>
    <n v="6.5243085972362764E-3"/>
    <n v="393.63"/>
    <n v="0.78991859617432014"/>
  </r>
  <r>
    <x v="0"/>
    <x v="21"/>
    <n v="14733430.773333333"/>
    <n v="6.3155831439758439E-3"/>
    <n v="819.86"/>
    <n v="1.8494730044543326"/>
  </r>
  <r>
    <x v="0"/>
    <x v="22"/>
    <n v="14189700"/>
    <n v="6.0825093297532766E-3"/>
    <n v="489.3"/>
    <n v="1.0519693559285879"/>
  </r>
  <r>
    <x v="0"/>
    <x v="23"/>
    <n v="13704226.666666666"/>
    <n v="5.8744079548583581E-3"/>
    <n v="100.52"/>
    <n v="1.0519693559285879"/>
  </r>
  <r>
    <x v="0"/>
    <x v="24"/>
    <n v="12835051"/>
    <n v="5.5018300214492999E-3"/>
    <n v="1624.69"/>
    <n v="4.4264552408867286E-2"/>
  </r>
  <r>
    <x v="0"/>
    <x v="25"/>
    <n v="10789956.666666666"/>
    <n v="4.6251867264729745E-3"/>
    <n v="256.7"/>
    <n v="4.4264552408867286E-2"/>
  </r>
  <r>
    <x v="0"/>
    <x v="26"/>
    <n v="8746095"/>
    <n v="3.749071822266044E-3"/>
    <n v="253.51"/>
    <n v="1.0519693559285879"/>
  </r>
  <r>
    <x v="0"/>
    <x v="27"/>
    <n v="8533735.2799999993"/>
    <n v="3.658042415149347E-3"/>
    <n v="3543.91"/>
    <n v="4.4264552408867286E-2"/>
  </r>
  <r>
    <x v="0"/>
    <x v="28"/>
    <n v="5622100"/>
    <n v="2.4099505770245953E-3"/>
    <n v="1254"/>
    <n v="4.4264552408867286E-2"/>
  </r>
  <r>
    <x v="0"/>
    <x v="29"/>
    <n v="5523676.2000000002"/>
    <n v="2.367760560197617E-3"/>
    <n v="1461.29"/>
    <n v="4.4264552408867286E-2"/>
  </r>
  <r>
    <x v="0"/>
    <x v="30"/>
    <n v="5393509.333333333"/>
    <n v="2.3119636666110895E-3"/>
    <n v="1778.08"/>
    <n v="4.4264552408867286E-2"/>
  </r>
  <r>
    <x v="0"/>
    <x v="31"/>
    <n v="5203276.666666667"/>
    <n v="2.2304191681492584E-3"/>
    <n v="538.27"/>
    <n v="4.4264552408867286E-2"/>
  </r>
  <r>
    <x v="0"/>
    <x v="32"/>
    <n v="5178312"/>
    <n v="2.2197178976562826E-3"/>
    <n v="250.16"/>
    <n v="0.78991859617432014"/>
  </r>
  <r>
    <x v="0"/>
    <x v="33"/>
    <n v="5045880"/>
    <n v="2.1629500395931884E-3"/>
    <n v="180.21"/>
    <n v="1.0519693559285879"/>
  </r>
  <r>
    <x v="0"/>
    <x v="34"/>
    <n v="5002060"/>
    <n v="2.1441663049948678E-3"/>
    <n v="357.29"/>
    <n v="0.78991859617432014"/>
  </r>
  <r>
    <x v="0"/>
    <x v="35"/>
    <n v="4972100"/>
    <n v="2.131323751627326E-3"/>
    <n v="284.12"/>
    <n v="0.78991859617432014"/>
  </r>
  <r>
    <x v="0"/>
    <x v="36"/>
    <n v="3895040"/>
    <n v="1.6696348153775065E-3"/>
    <n v="229.12"/>
    <n v="2.1579918690393725"/>
  </r>
  <r>
    <x v="0"/>
    <x v="37"/>
    <n v="2874285"/>
    <n v="1.2320813920569072E-3"/>
    <n v="212.91"/>
    <n v="2.1579918690393725"/>
  </r>
  <r>
    <x v="0"/>
    <x v="38"/>
    <n v="2714390"/>
    <n v="1.1635413362924513E-3"/>
    <n v="159.66999999999999"/>
    <n v="0.29532604128743767"/>
  </r>
  <r>
    <x v="0"/>
    <x v="39"/>
    <n v="1987386.8666666669"/>
    <n v="8.5190660537778342E-4"/>
    <n v="337.15"/>
    <n v="1.0519693559285879"/>
  </r>
  <r>
    <x v="0"/>
    <x v="40"/>
    <n v="1637625"/>
    <n v="7.0197885375569669E-4"/>
    <n v="297.75"/>
    <n v="0.63584482912671347"/>
  </r>
  <r>
    <x v="0"/>
    <x v="41"/>
    <n v="1592453.3333333333"/>
    <n v="6.826157182461014E-4"/>
    <n v="170.62"/>
    <n v="1.0519693559285879"/>
  </r>
  <r>
    <x v="0"/>
    <x v="42"/>
    <n v="1562345"/>
    <n v="6.6970958080814842E-4"/>
    <n v="3124.69"/>
    <n v="4.4264552408867286E-2"/>
  </r>
  <r>
    <x v="0"/>
    <x v="43"/>
    <n v="1262510.7733333334"/>
    <n v="5.4118364431341218E-4"/>
    <n v="1442.32"/>
    <n v="4.4264552408867286E-2"/>
  </r>
  <r>
    <x v="0"/>
    <x v="44"/>
    <n v="1197782.1933333334"/>
    <n v="5.1343730776283805E-4"/>
    <n v="524.27"/>
    <n v="2.1579918690393725"/>
  </r>
  <r>
    <x v="0"/>
    <x v="45"/>
    <n v="1110480"/>
    <n v="4.7601464164178373E-4"/>
    <n v="19.829999999999998"/>
    <n v="1.5497051642758222"/>
  </r>
  <r>
    <x v="0"/>
    <x v="46"/>
    <n v="751132.06666666677"/>
    <n v="3.2197775875295888E-4"/>
    <n v="276.83"/>
    <n v="1.0519693559285879"/>
  </r>
  <r>
    <x v="0"/>
    <x v="47"/>
    <n v="168666.66666666666"/>
    <n v="7.2300089051804189E-5"/>
    <n v="46"/>
    <n v="0.36292267405296597"/>
  </r>
  <r>
    <x v="1"/>
    <x v="6"/>
    <n v="7785026190.1000013"/>
    <n v="0.60485962033135221"/>
    <n v="199.95"/>
    <n v="0.43676462260586774"/>
  </r>
  <r>
    <x v="1"/>
    <x v="10"/>
    <n v="666083381.59000003"/>
    <n v="5.1751520349397236E-2"/>
    <n v="141.41"/>
    <n v="0.59326406598446735"/>
  </r>
  <r>
    <x v="1"/>
    <x v="15"/>
    <n v="525189280"/>
    <n v="4.0804716740306265E-2"/>
    <n v="299.31"/>
    <n v="0.74349258694054154"/>
  </r>
  <r>
    <x v="1"/>
    <x v="48"/>
    <n v="447115885.34999996"/>
    <n v="3.4738784180434912E-2"/>
    <n v="2795.61"/>
    <n v="0.17751090036238218"/>
  </r>
  <r>
    <x v="1"/>
    <x v="2"/>
    <n v="375758120"/>
    <n v="2.9194624173345677E-2"/>
    <n v="2057.0700000000002"/>
    <n v="2.1094896697708725"/>
  </r>
  <r>
    <x v="1"/>
    <x v="49"/>
    <n v="308348833.33333331"/>
    <n v="2.3957242237256961E-2"/>
    <n v="377.57"/>
    <n v="0.17751090036238218"/>
  </r>
  <r>
    <x v="1"/>
    <x v="7"/>
    <n v="247178883.33333334"/>
    <n v="1.920462717480044E-2"/>
    <n v="1456.85"/>
    <n v="1.7105539512295325"/>
  </r>
  <r>
    <x v="1"/>
    <x v="1"/>
    <n v="213420740.00000003"/>
    <n v="1.658177951043965E-2"/>
    <n v="264.79000000000002"/>
    <n v="0.74349258694054154"/>
  </r>
  <r>
    <x v="1"/>
    <x v="5"/>
    <n v="176126253.33333334"/>
    <n v="1.368417473753099E-2"/>
    <n v="174.44"/>
    <n v="1.1015299300973742"/>
  </r>
  <r>
    <x v="1"/>
    <x v="13"/>
    <n v="151951723.33333334"/>
    <n v="1.1805928386082163E-2"/>
    <n v="1165.8699999999999"/>
    <n v="3.4462536910745931"/>
  </r>
  <r>
    <x v="1"/>
    <x v="0"/>
    <n v="150817009.98333332"/>
    <n v="1.1717766539312948E-2"/>
    <n v="152.63"/>
    <n v="0.40645993214307186"/>
  </r>
  <r>
    <x v="1"/>
    <x v="21"/>
    <n v="142109066.66666666"/>
    <n v="1.104120063448864E-2"/>
    <n v="819.86"/>
    <n v="1.8593767973974336"/>
  </r>
  <r>
    <x v="1"/>
    <x v="45"/>
    <n v="121742649.5"/>
    <n v="9.4588265930749538E-3"/>
    <n v="19.829999999999998"/>
    <n v="1.246841587076146"/>
  </r>
  <r>
    <x v="1"/>
    <x v="50"/>
    <n v="118110353.16666667"/>
    <n v="9.1766143914121193E-3"/>
    <n v="235.45"/>
    <n v="1.0422008874230173"/>
  </r>
  <r>
    <x v="1"/>
    <x v="51"/>
    <n v="111612218.45"/>
    <n v="8.6717401364502997E-3"/>
    <n v="133.16999999999999"/>
    <n v="1.0422008874230173"/>
  </r>
  <r>
    <x v="1"/>
    <x v="52"/>
    <n v="108413406.39999999"/>
    <n v="8.4232076081288375E-3"/>
    <n v="1241.92"/>
    <n v="0.17751090036238218"/>
  </r>
  <r>
    <x v="1"/>
    <x v="53"/>
    <n v="97752488.200000003"/>
    <n v="7.5949048153860473E-3"/>
    <n v="179.88"/>
    <n v="1.1015299300973742"/>
  </r>
  <r>
    <x v="1"/>
    <x v="54"/>
    <n v="69274979.899999991"/>
    <n v="5.3823374536698648E-3"/>
    <n v="1736.07"/>
    <n v="0.17751090036238218"/>
  </r>
  <r>
    <x v="1"/>
    <x v="55"/>
    <n v="66280921.666666664"/>
    <n v="5.1497133260122174E-3"/>
    <n v="897.71"/>
    <n v="1.8593767973974336"/>
  </r>
  <r>
    <x v="1"/>
    <x v="56"/>
    <n v="64410381.31666667"/>
    <n v="5.004381210449875E-3"/>
    <n v="726.31"/>
    <n v="1.1015299300973742"/>
  </r>
  <r>
    <x v="1"/>
    <x v="57"/>
    <n v="57798499.20000001"/>
    <n v="4.4906693218696673E-3"/>
    <n v="1001.36"/>
    <n v="0.17751090036238218"/>
  </r>
  <r>
    <x v="1"/>
    <x v="58"/>
    <n v="55864294.300000004"/>
    <n v="4.340390772653635E-3"/>
    <n v="111.49"/>
    <n v="1.0422008874230173"/>
  </r>
  <r>
    <x v="1"/>
    <x v="59"/>
    <n v="52357119.033333331"/>
    <n v="4.0678998845781172E-3"/>
    <n v="268.31"/>
    <n v="1.5943996134453027"/>
  </r>
  <r>
    <x v="1"/>
    <x v="19"/>
    <n v="49834242.800000004"/>
    <n v="3.8718843640937364E-3"/>
    <n v="153.11000000000001"/>
    <n v="1.0422008874230173"/>
  </r>
  <r>
    <x v="1"/>
    <x v="60"/>
    <n v="43303772.666666664"/>
    <n v="3.3644978005833441E-3"/>
    <n v="185.2"/>
    <n v="1.0422008874230173"/>
  </r>
  <r>
    <x v="1"/>
    <x v="61"/>
    <n v="43020665.166666664"/>
    <n v="3.3425016902580225E-3"/>
    <n v="175.3"/>
    <n v="1.1015299300973742"/>
  </r>
  <r>
    <x v="1"/>
    <x v="12"/>
    <n v="42345525.833333336"/>
    <n v="3.2900465653992179E-3"/>
    <n v="113.5"/>
    <n v="1.2650613038424643"/>
  </r>
  <r>
    <x v="1"/>
    <x v="62"/>
    <n v="38182019.883333333"/>
    <n v="2.966561895384E-3"/>
    <n v="465.19"/>
    <n v="0.17751090036238218"/>
  </r>
  <r>
    <x v="1"/>
    <x v="63"/>
    <n v="37333116.56666667"/>
    <n v="2.9006061329653731E-3"/>
    <n v="299.74"/>
    <n v="1.1015299300973742"/>
  </r>
  <r>
    <x v="1"/>
    <x v="64"/>
    <n v="33573017.800000004"/>
    <n v="2.6084642882395854E-3"/>
    <n v="280.83999999999997"/>
    <n v="0.17751090036238218"/>
  </r>
  <r>
    <x v="1"/>
    <x v="25"/>
    <n v="32287298.166666668"/>
    <n v="2.50856996928925E-3"/>
    <n v="256.7"/>
    <n v="0.17751090036238218"/>
  </r>
  <r>
    <x v="1"/>
    <x v="65"/>
    <n v="29779902"/>
    <n v="2.3137571765822792E-3"/>
    <n v="462.96"/>
    <n v="1.1015299300973742"/>
  </r>
  <r>
    <x v="1"/>
    <x v="9"/>
    <n v="29726981.666666672"/>
    <n v="2.309645517617212E-3"/>
    <n v="750.05"/>
    <n v="0.93564823157274735"/>
  </r>
  <r>
    <x v="1"/>
    <x v="16"/>
    <n v="29720418.066666666"/>
    <n v="2.3091355570201547E-3"/>
    <n v="844.49"/>
    <n v="1.5943996134453027"/>
  </r>
  <r>
    <x v="1"/>
    <x v="66"/>
    <n v="29357173.300000001"/>
    <n v="2.2809131610656299E-3"/>
    <n v="93.73"/>
    <n v="0.50096551322797778"/>
  </r>
  <r>
    <x v="1"/>
    <x v="67"/>
    <n v="28215251.500000004"/>
    <n v="2.1921912519120759E-3"/>
    <n v="547.54999999999995"/>
    <n v="0.17751090036238218"/>
  </r>
  <r>
    <x v="1"/>
    <x v="68"/>
    <n v="26125068.666666672"/>
    <n v="2.0297939568842383E-3"/>
    <n v="1230.3800000000001"/>
    <n v="3.4462536910745931"/>
  </r>
  <r>
    <x v="1"/>
    <x v="69"/>
    <n v="25511311.583333332"/>
    <n v="1.9821079417912161E-3"/>
    <n v="222.79"/>
    <n v="1.1015299300973742"/>
  </r>
  <r>
    <x v="1"/>
    <x v="70"/>
    <n v="21381739.166666668"/>
    <n v="1.6612597464117041E-3"/>
    <n v="143.5"/>
    <n v="1.1015299300973742"/>
  </r>
  <r>
    <x v="1"/>
    <x v="71"/>
    <n v="20831933.333333332"/>
    <n v="1.6185424402029127E-3"/>
    <n v="702.2"/>
    <n v="0.74349258694054154"/>
  </r>
  <r>
    <x v="1"/>
    <x v="72"/>
    <n v="20374914.199999999"/>
    <n v="1.5830342206128881E-3"/>
    <n v="154.41"/>
    <n v="1.0422008874230173"/>
  </r>
  <r>
    <x v="1"/>
    <x v="33"/>
    <n v="16978485.150000002"/>
    <n v="1.3191477884416194E-3"/>
    <n v="180.21"/>
    <n v="1.0422008874230173"/>
  </r>
  <r>
    <x v="1"/>
    <x v="73"/>
    <n v="16740091.5"/>
    <n v="1.3006257322394482E-3"/>
    <n v="452.7"/>
    <n v="0.30686768916053453"/>
  </r>
  <r>
    <x v="1"/>
    <x v="74"/>
    <n v="15331690.683333332"/>
    <n v="1.1911996670674794E-3"/>
    <n v="473.03"/>
    <n v="1.1015299300973742"/>
  </r>
  <r>
    <x v="1"/>
    <x v="75"/>
    <n v="15005657.983333334"/>
    <n v="1.1658684722426781E-3"/>
    <n v="425.23"/>
    <n v="0.17751090036238218"/>
  </r>
  <r>
    <x v="1"/>
    <x v="76"/>
    <n v="10745578.800000003"/>
    <n v="8.3488051992348402E-4"/>
    <n v="343.09"/>
    <n v="1.1015299300973742"/>
  </r>
  <r>
    <x v="1"/>
    <x v="37"/>
    <n v="10645500"/>
    <n v="8.2710487171202423E-4"/>
    <n v="212.91"/>
    <n v="1.5943996134453027"/>
  </r>
  <r>
    <x v="1"/>
    <x v="77"/>
    <n v="10236060"/>
    <n v="7.9529332517369611E-4"/>
    <n v="1137.3399999999999"/>
    <n v="0.17751090036238218"/>
  </r>
  <r>
    <x v="1"/>
    <x v="8"/>
    <n v="9861040"/>
    <n v="7.6615604942437078E-4"/>
    <n v="352.18"/>
    <n v="0.74349258694054154"/>
  </r>
  <r>
    <x v="1"/>
    <x v="78"/>
    <n v="9570270"/>
    <n v="7.4356459918270014E-4"/>
    <n v="1926.9"/>
    <n v="2.1094896697708725"/>
  </r>
  <r>
    <x v="1"/>
    <x v="79"/>
    <n v="8536996.4000000004"/>
    <n v="6.6328413998666222E-4"/>
    <n v="261.23"/>
    <n v="1.0422008874230173"/>
  </r>
  <r>
    <x v="1"/>
    <x v="80"/>
    <n v="8420682"/>
    <n v="6.542470626403411E-4"/>
    <n v="182.8"/>
    <n v="1.0422008874230173"/>
  </r>
  <r>
    <x v="1"/>
    <x v="81"/>
    <n v="7659996.083333333"/>
    <n v="5.9514537389695403E-4"/>
    <n v="86.75"/>
    <n v="1.5943996134453027"/>
  </r>
  <r>
    <x v="1"/>
    <x v="11"/>
    <n v="6420517.9500000002"/>
    <n v="4.988438002310365E-4"/>
    <n v="729.19"/>
    <n v="1.1462668506581222"/>
  </r>
  <r>
    <x v="1"/>
    <x v="4"/>
    <n v="5972210.666666667"/>
    <n v="4.6401245007660666E-4"/>
    <n v="1947.46"/>
    <n v="1.7105539512295325"/>
  </r>
  <r>
    <x v="1"/>
    <x v="82"/>
    <n v="4369544.5666666664"/>
    <n v="3.3949289354683249E-4"/>
    <n v="168.73"/>
    <n v="1.1015299300973742"/>
  </r>
  <r>
    <x v="1"/>
    <x v="83"/>
    <n v="3720676.0333333337"/>
    <n v="2.8907888527849045E-4"/>
    <n v="379.79"/>
    <n v="0.65863979792039395"/>
  </r>
  <r>
    <x v="1"/>
    <x v="38"/>
    <n v="3250881.2"/>
    <n v="2.5257805437762729E-4"/>
    <n v="159.66999999999999"/>
    <n v="0.70311827631918222"/>
  </r>
  <r>
    <x v="1"/>
    <x v="84"/>
    <n v="2848893.3333333335"/>
    <n v="2.2134550326315418E-4"/>
    <n v="198.76"/>
    <n v="0.17751090036238218"/>
  </r>
  <r>
    <x v="1"/>
    <x v="18"/>
    <n v="2686850"/>
    <n v="2.0875550463195268E-4"/>
    <n v="1580.5"/>
    <n v="0.17751090036238218"/>
  </r>
  <r>
    <x v="1"/>
    <x v="85"/>
    <n v="2651819.3333333335"/>
    <n v="2.0603378793857802E-4"/>
    <n v="503.51"/>
    <n v="0.17751090036238218"/>
  </r>
  <r>
    <x v="1"/>
    <x v="41"/>
    <n v="2335787.7999999998"/>
    <n v="1.8147963634075536E-4"/>
    <n v="170.62"/>
    <n v="1.0422008874230173"/>
  </r>
  <r>
    <x v="1"/>
    <x v="86"/>
    <n v="1323096.6666666667"/>
    <n v="1.0279833720782868E-4"/>
    <n v="305.33"/>
    <n v="0.17751090036238218"/>
  </r>
  <r>
    <x v="1"/>
    <x v="87"/>
    <n v="563041.19999999995"/>
    <n v="4.3745631440006025E-5"/>
    <n v="420.18"/>
    <n v="0.24464734100009172"/>
  </r>
  <r>
    <x v="1"/>
    <x v="88"/>
    <n v="394036.5"/>
    <n v="3.0614767627857311E-5"/>
    <n v="275.55"/>
    <n v="1.5943996134453027"/>
  </r>
  <r>
    <x v="1"/>
    <x v="89"/>
    <n v="384875"/>
    <n v="2.9902962519389911E-5"/>
    <n v="769.75"/>
    <n v="0.17751090036238218"/>
  </r>
  <r>
    <x v="1"/>
    <x v="90"/>
    <n v="201222.3"/>
    <n v="1.563401856437917E-5"/>
    <n v="231.29"/>
    <n v="1.0422008874230173"/>
  </r>
  <r>
    <x v="1"/>
    <x v="91"/>
    <n v="114253.88333333335"/>
    <n v="8.8769849717737321E-6"/>
    <n v="366.59"/>
    <n v="1.5943996134453027"/>
  </r>
  <r>
    <x v="1"/>
    <x v="14"/>
    <n v="111962.38333333332"/>
    <n v="8.6989462874913457E-6"/>
    <n v="101.63"/>
    <n v="1.8372350692031119"/>
  </r>
  <r>
    <x v="1"/>
    <x v="92"/>
    <n v="61357.1"/>
    <n v="4.7671557300382173E-6"/>
    <n v="114.33"/>
    <n v="2.093875106116565"/>
  </r>
  <r>
    <x v="1"/>
    <x v="93"/>
    <n v="8223.0666666666675"/>
    <n v="6.3889328828263175E-7"/>
    <n v="616.73"/>
    <n v="0.17751090036238218"/>
  </r>
  <r>
    <x v="1"/>
    <x v="31"/>
    <n v="0"/>
    <n v="0"/>
    <n v="538.27"/>
    <n v="0.17751090036238218"/>
  </r>
  <r>
    <x v="2"/>
    <x v="48"/>
    <n v="23670429.870000001"/>
    <n v="0.17752298253023663"/>
    <n v="2795.61"/>
    <n v="-0.11441297226222116"/>
  </r>
  <r>
    <x v="2"/>
    <x v="6"/>
    <n v="13084128.15"/>
    <n v="9.8128063822772782E-2"/>
    <n v="199.95"/>
    <n v="0.42060181514643685"/>
  </r>
  <r>
    <x v="2"/>
    <x v="1"/>
    <n v="11001583.183333335"/>
    <n v="8.2509437724031867E-2"/>
    <n v="264.79000000000002"/>
    <n v="0.6573855513939203"/>
  </r>
  <r>
    <x v="2"/>
    <x v="39"/>
    <n v="10554480.750000002"/>
    <n v="7.9156268478784875E-2"/>
    <n v="337.15"/>
    <n v="0.8073129573085257"/>
  </r>
  <r>
    <x v="2"/>
    <x v="2"/>
    <n v="10491057"/>
    <n v="7.8680604398111698E-2"/>
    <n v="2057.0700000000002"/>
    <n v="2.0777614639330011"/>
  </r>
  <r>
    <x v="2"/>
    <x v="12"/>
    <n v="9670048.666666666"/>
    <n v="7.2523223699240927E-2"/>
    <n v="113.5"/>
    <n v="1.3912271102805438"/>
  </r>
  <r>
    <x v="2"/>
    <x v="10"/>
    <n v="7968217.8166666664"/>
    <n v="5.9759869171536799E-2"/>
    <n v="141.41"/>
    <n v="0.63009624323995594"/>
  </r>
  <r>
    <x v="2"/>
    <x v="94"/>
    <n v="7591504.0000000009"/>
    <n v="5.6934598964687985E-2"/>
    <n v="1308.8800000000001"/>
    <n v="-0.11441297226222116"/>
  </r>
  <r>
    <x v="2"/>
    <x v="41"/>
    <n v="6142320"/>
    <n v="4.6066039866775051E-2"/>
    <n v="170.62"/>
    <n v="0.8073129573085257"/>
  </r>
  <r>
    <x v="2"/>
    <x v="67"/>
    <n v="3777547.45"/>
    <n v="2.8330769388493996E-2"/>
    <n v="547.54999999999995"/>
    <n v="-0.11441297226222116"/>
  </r>
  <r>
    <x v="2"/>
    <x v="52"/>
    <n v="3725760"/>
    <n v="2.7942374981120458E-2"/>
    <n v="1241.92"/>
    <n v="-0.11441297226222116"/>
  </r>
  <r>
    <x v="2"/>
    <x v="95"/>
    <n v="2621594.6666666665"/>
    <n v="1.9661379483516248E-2"/>
    <n v="119.89"/>
    <n v="0.62997684983027291"/>
  </r>
  <r>
    <x v="2"/>
    <x v="62"/>
    <n v="2548465.8833333333"/>
    <n v="1.9112929801890725E-2"/>
    <n v="465.19"/>
    <n v="-0.11441297226222116"/>
  </r>
  <r>
    <x v="2"/>
    <x v="96"/>
    <n v="2333886.9233333333"/>
    <n v="1.750363511748302E-2"/>
    <n v="340.73"/>
    <n v="0.75312228048710728"/>
  </r>
  <r>
    <x v="2"/>
    <x v="35"/>
    <n v="2248809.7999999998"/>
    <n v="1.6865575531654884E-2"/>
    <n v="284.12"/>
    <n v="0.72441265052547898"/>
  </r>
  <r>
    <x v="2"/>
    <x v="0"/>
    <n v="1273086.83"/>
    <n v="9.5478693172362031E-3"/>
    <n v="152.63"/>
    <n v="0.80700568839917775"/>
  </r>
  <r>
    <x v="2"/>
    <x v="75"/>
    <n v="1147412.2833333334"/>
    <n v="8.605338046155318E-3"/>
    <n v="425.23"/>
    <n v="-0.11441297226222116"/>
  </r>
  <r>
    <x v="2"/>
    <x v="61"/>
    <n v="1133723.5333333334"/>
    <n v="8.5026754523428293E-3"/>
    <n v="175.3"/>
    <n v="0.75312228048710728"/>
  </r>
  <r>
    <x v="2"/>
    <x v="97"/>
    <n v="1081356.6266666667"/>
    <n v="8.1099352482820915E-3"/>
    <n v="174.76"/>
    <n v="0.86475545179249647"/>
  </r>
  <r>
    <x v="2"/>
    <x v="98"/>
    <n v="969698.98666666681"/>
    <n v="7.2725276733478618E-3"/>
    <n v="295.16000000000003"/>
    <n v="1.761437741095482"/>
  </r>
  <r>
    <x v="2"/>
    <x v="38"/>
    <n v="956955.53333333356"/>
    <n v="7.176954595212285E-3"/>
    <n v="159.66999999999999"/>
    <n v="0.53819254866514676"/>
  </r>
  <r>
    <x v="2"/>
    <x v="99"/>
    <n v="931731.2666666666"/>
    <n v="6.9877781807830717E-3"/>
    <n v="1003.3"/>
    <n v="0.77713027632670828"/>
  </r>
  <r>
    <x v="2"/>
    <x v="28"/>
    <n v="852302"/>
    <n v="6.3920762693138924E-3"/>
    <n v="1254"/>
    <n v="-0.11441297226222116"/>
  </r>
  <r>
    <x v="2"/>
    <x v="34"/>
    <n v="663487.53"/>
    <n v="4.9760095547102898E-3"/>
    <n v="357.29"/>
    <n v="0.72441265052547898"/>
  </r>
  <r>
    <x v="2"/>
    <x v="84"/>
    <n v="467483.52"/>
    <n v="3.5060228821325382E-3"/>
    <n v="198.76"/>
    <n v="-0.11441297226222116"/>
  </r>
  <r>
    <x v="2"/>
    <x v="70"/>
    <n v="455516.83333333331"/>
    <n v="3.4162753819925464E-3"/>
    <n v="143.5"/>
    <n v="0.75312228048710728"/>
  </r>
  <r>
    <x v="2"/>
    <x v="25"/>
    <n v="410720"/>
    <n v="3.080309051642026E-3"/>
    <n v="256.7"/>
    <n v="-0.11441297226222116"/>
  </r>
  <r>
    <x v="2"/>
    <x v="50"/>
    <n v="362514.51666666666"/>
    <n v="2.7187786010906879E-3"/>
    <n v="235.45"/>
    <n v="0.8073129573085257"/>
  </r>
  <r>
    <x v="2"/>
    <x v="14"/>
    <n v="339308.6933333333"/>
    <n v="2.5447400647046524E-3"/>
    <n v="101.63"/>
    <n v="0.86475545179249647"/>
  </r>
  <r>
    <x v="2"/>
    <x v="63"/>
    <n v="327016.34000000003"/>
    <n v="2.4525501366791155E-3"/>
    <n v="299.74"/>
    <n v="0.75312228048710728"/>
  </r>
  <r>
    <x v="2"/>
    <x v="51"/>
    <n v="320673.36"/>
    <n v="2.4049791912457682E-3"/>
    <n v="133.16999999999999"/>
    <n v="0.8073129573085257"/>
  </r>
  <r>
    <x v="2"/>
    <x v="5"/>
    <n v="313992"/>
    <n v="2.3548704707420701E-3"/>
    <n v="174.44"/>
    <n v="0.75312228048710728"/>
  </r>
  <r>
    <x v="2"/>
    <x v="13"/>
    <n v="301960.33"/>
    <n v="2.2646356099917542E-3"/>
    <n v="1165.8699999999999"/>
    <n v="1.2185946448198552"/>
  </r>
  <r>
    <x v="2"/>
    <x v="56"/>
    <n v="298755.51333333337"/>
    <n v="2.2406001946548176E-3"/>
    <n v="726.31"/>
    <n v="0.75312228048710728"/>
  </r>
  <r>
    <x v="2"/>
    <x v="46"/>
    <n v="287810.92333333328"/>
    <n v="2.1585181931854198E-3"/>
    <n v="276.83"/>
    <n v="0.8073129573085257"/>
  </r>
  <r>
    <x v="2"/>
    <x v="100"/>
    <n v="287590.46000000002"/>
    <n v="2.1568647670040272E-3"/>
    <n v="212.61"/>
    <n v="1.1046255973549446"/>
  </r>
  <r>
    <x v="2"/>
    <x v="54"/>
    <n v="277771.2"/>
    <n v="2.0832224913456066E-3"/>
    <n v="1736.07"/>
    <n v="-0.11441297226222116"/>
  </r>
  <r>
    <x v="2"/>
    <x v="45"/>
    <n v="255146"/>
    <n v="1.913538501388431E-3"/>
    <n v="19.829999999999998"/>
    <n v="1.216711679048244"/>
  </r>
  <r>
    <x v="2"/>
    <x v="19"/>
    <n v="229665"/>
    <n v="1.7224366438093248E-3"/>
    <n v="153.11000000000001"/>
    <n v="0.8073129573085257"/>
  </r>
  <r>
    <x v="2"/>
    <x v="71"/>
    <n v="224704"/>
    <n v="1.6852302423553023E-3"/>
    <n v="702.2"/>
    <n v="0.6573855513939203"/>
  </r>
  <r>
    <x v="2"/>
    <x v="26"/>
    <n v="220807.21"/>
    <n v="1.6560051802464492E-3"/>
    <n v="253.51"/>
    <n v="0.8073129573085257"/>
  </r>
  <r>
    <x v="2"/>
    <x v="21"/>
    <n v="196766.4"/>
    <n v="1.4757044287568551E-3"/>
    <n v="819.86"/>
    <n v="1.8863928688341827"/>
  </r>
  <r>
    <x v="2"/>
    <x v="7"/>
    <n v="196674.75"/>
    <n v="1.4750170740515012E-3"/>
    <n v="1456.85"/>
    <n v="2.3125806041608281"/>
  </r>
  <r>
    <x v="2"/>
    <x v="101"/>
    <n v="180715.33333333337"/>
    <n v="1.3553249830472651E-3"/>
    <n v="142.66999999999999"/>
    <n v="0.86475545179249647"/>
  </r>
  <r>
    <x v="2"/>
    <x v="4"/>
    <n v="175271.4"/>
    <n v="1.3144966885322608E-3"/>
    <n v="1947.46"/>
    <n v="2.3125806041608281"/>
  </r>
  <r>
    <x v="2"/>
    <x v="102"/>
    <n v="163258.32"/>
    <n v="1.2244012486654421E-3"/>
    <n v="188.52"/>
    <n v="0.75312228048710728"/>
  </r>
  <r>
    <x v="2"/>
    <x v="49"/>
    <n v="132149.5"/>
    <n v="9.9109198729053355E-4"/>
    <n v="377.57"/>
    <n v="-0.11441297226222116"/>
  </r>
  <r>
    <x v="2"/>
    <x v="69"/>
    <n v="122163.18333333333"/>
    <n v="9.1619682362453975E-4"/>
    <n v="222.79"/>
    <n v="0.75312228048710728"/>
  </r>
  <r>
    <x v="2"/>
    <x v="53"/>
    <n v="117641.52"/>
    <n v="8.8228534988538771E-4"/>
    <n v="179.88"/>
    <n v="0.75312228048710728"/>
  </r>
  <r>
    <x v="2"/>
    <x v="103"/>
    <n v="84621.16"/>
    <n v="6.3463996179501396E-4"/>
    <n v="91.78"/>
    <n v="0.86475545179249647"/>
  </r>
  <r>
    <x v="2"/>
    <x v="18"/>
    <n v="79025"/>
    <n v="5.9267000098853499E-4"/>
    <n v="1580.5"/>
    <n v="-0.11441297226222116"/>
  </r>
  <r>
    <x v="2"/>
    <x v="78"/>
    <n v="61660.800000000003"/>
    <n v="4.6244234605446202E-4"/>
    <n v="1926.9"/>
    <n v="2.0777614639330011"/>
  </r>
  <r>
    <x v="2"/>
    <x v="20"/>
    <n v="6298.08"/>
    <n v="4.7234205375841478E-5"/>
    <n v="393.63"/>
    <n v="0.72441265052547898"/>
  </r>
  <r>
    <x v="3"/>
    <x v="71"/>
    <n v="36661862000"/>
    <n v="0.22243126244861072"/>
    <n v="702.2"/>
    <n v="0.53208517839381186"/>
  </r>
  <r>
    <x v="3"/>
    <x v="6"/>
    <n v="26761587930.000004"/>
    <n v="0.1623652881678351"/>
    <n v="199.95"/>
    <n v="0.41617740863744884"/>
  </r>
  <r>
    <x v="3"/>
    <x v="0"/>
    <n v="10691609396"/>
    <n v="6.4867086553315495E-2"/>
    <n v="152.63"/>
    <n v="0.77897819167426163"/>
  </r>
  <r>
    <x v="3"/>
    <x v="1"/>
    <n v="10437227430"/>
    <n v="6.3323725175719894E-2"/>
    <n v="264.79000000000002"/>
    <n v="0.53208517839381186"/>
  </r>
  <r>
    <x v="3"/>
    <x v="9"/>
    <n v="7339339256.666667"/>
    <n v="4.4528521120913468E-2"/>
    <n v="750.05"/>
    <n v="0.40663779709622117"/>
  </r>
  <r>
    <x v="3"/>
    <x v="45"/>
    <n v="4971526420"/>
    <n v="3.0162758724508375E-2"/>
    <n v="19.829999999999998"/>
    <n v="1.119047093935662"/>
  </r>
  <r>
    <x v="3"/>
    <x v="10"/>
    <n v="4048478740.3333335"/>
    <n v="2.4562534145393507E-2"/>
    <n v="141.41"/>
    <n v="0.62631790228436701"/>
  </r>
  <r>
    <x v="3"/>
    <x v="5"/>
    <n v="3999164922.6666665"/>
    <n v="2.4263342175281422E-2"/>
    <n v="174.44"/>
    <n v="0.70192673967980102"/>
  </r>
  <r>
    <x v="3"/>
    <x v="48"/>
    <n v="3200227954"/>
    <n v="1.9416109960032978E-2"/>
    <n v="2795.61"/>
    <n v="4.0250641978872667E-2"/>
  </r>
  <r>
    <x v="3"/>
    <x v="73"/>
    <n v="2962348080"/>
    <n v="1.7972868460598593E-2"/>
    <n v="452.7"/>
    <n v="8.7818085882556934E-2"/>
  </r>
  <r>
    <x v="3"/>
    <x v="50"/>
    <n v="2814223973.3333335"/>
    <n v="1.7074184371805193E-2"/>
    <n v="235.45"/>
    <n v="0.6984061398367557"/>
  </r>
  <r>
    <x v="3"/>
    <x v="63"/>
    <n v="2674819812"/>
    <n v="1.6228405082254566E-2"/>
    <n v="299.74"/>
    <n v="0.70192673967980102"/>
  </r>
  <r>
    <x v="3"/>
    <x v="78"/>
    <n v="2598848568"/>
    <n v="1.5767479783023682E-2"/>
    <n v="1926.9"/>
    <n v="2.3422891378740704"/>
  </r>
  <r>
    <x v="3"/>
    <x v="51"/>
    <n v="2513810139.0000005"/>
    <n v="1.5251542946015335E-2"/>
    <n v="133.16999999999999"/>
    <n v="0.6984061398367557"/>
  </r>
  <r>
    <x v="3"/>
    <x v="83"/>
    <n v="2122051305.6666667"/>
    <n v="1.2874702078693095E-2"/>
    <n v="379.79"/>
    <n v="0.40833477461751205"/>
  </r>
  <r>
    <x v="3"/>
    <x v="21"/>
    <n v="2109773066.6666667"/>
    <n v="1.2800208748228434E-2"/>
    <n v="819.86"/>
    <n v="1.4463146292762274"/>
  </r>
  <r>
    <x v="3"/>
    <x v="59"/>
    <n v="1969010822.3333333"/>
    <n v="1.1946189830363239E-2"/>
    <n v="268.31"/>
    <n v="1.7360322742392669"/>
  </r>
  <r>
    <x v="3"/>
    <x v="2"/>
    <n v="1902636155.4399998"/>
    <n v="1.1543487944908263E-2"/>
    <n v="2057.0700000000002"/>
    <n v="2.3422891378740704"/>
  </r>
  <r>
    <x v="3"/>
    <x v="104"/>
    <n v="1809741968"/>
    <n v="1.0979889418831844E-2"/>
    <n v="488.31"/>
    <n v="0.70192673967980102"/>
  </r>
  <r>
    <x v="3"/>
    <x v="100"/>
    <n v="1701361916"/>
    <n v="1.0322336570299327E-2"/>
    <n v="212.61"/>
    <n v="1.0774608413335978"/>
  </r>
  <r>
    <x v="3"/>
    <x v="38"/>
    <n v="1687041286.0000002"/>
    <n v="1.0235451844969243E-2"/>
    <n v="159.66999999999999"/>
    <n v="0.21815048349572599"/>
  </r>
  <r>
    <x v="3"/>
    <x v="53"/>
    <n v="1681284396"/>
    <n v="1.02005242051653E-2"/>
    <n v="179.88"/>
    <n v="0.70192673967980102"/>
  </r>
  <r>
    <x v="3"/>
    <x v="12"/>
    <n v="1663868383.3333333"/>
    <n v="1.009485947694534E-2"/>
    <n v="113.5"/>
    <n v="1.989190332839776"/>
  </r>
  <r>
    <x v="3"/>
    <x v="105"/>
    <n v="1369892602.666667"/>
    <n v="8.311278380518693E-3"/>
    <n v="155.41999999999999"/>
    <n v="0.70192673967980102"/>
  </r>
  <r>
    <x v="3"/>
    <x v="52"/>
    <n v="1267255168"/>
    <n v="7.6885665780632275E-3"/>
    <n v="1241.92"/>
    <n v="4.0250641978872667E-2"/>
  </r>
  <r>
    <x v="3"/>
    <x v="75"/>
    <n v="1245172660.3333333"/>
    <n v="7.554589747908561E-3"/>
    <n v="425.23"/>
    <n v="4.0250641978872667E-2"/>
  </r>
  <r>
    <x v="3"/>
    <x v="15"/>
    <n v="1111936650"/>
    <n v="6.7462332606668752E-3"/>
    <n v="299.31"/>
    <n v="0.53208517839381186"/>
  </r>
  <r>
    <x v="3"/>
    <x v="69"/>
    <n v="1097470966.3333333"/>
    <n v="6.6584684799211799E-3"/>
    <n v="222.79"/>
    <n v="0.70192673967980102"/>
  </r>
  <r>
    <x v="3"/>
    <x v="87"/>
    <n v="1040827878"/>
    <n v="6.3148090758524096E-3"/>
    <n v="420.18"/>
    <n v="0.49284706672152451"/>
  </r>
  <r>
    <x v="3"/>
    <x v="54"/>
    <n v="955532928"/>
    <n v="5.7973158997286457E-3"/>
    <n v="1736.07"/>
    <n v="4.0250641978872667E-2"/>
  </r>
  <r>
    <x v="3"/>
    <x v="57"/>
    <n v="900890213.33333337"/>
    <n v="5.4657929670711095E-3"/>
    <n v="1001.36"/>
    <n v="4.0250641978872667E-2"/>
  </r>
  <r>
    <x v="3"/>
    <x v="19"/>
    <n v="875763681.66666687"/>
    <n v="5.3133477323044848E-3"/>
    <n v="153.11000000000001"/>
    <n v="0.6984061398367557"/>
  </r>
  <r>
    <x v="3"/>
    <x v="70"/>
    <n v="829688300"/>
    <n v="5.0338036842711821E-3"/>
    <n v="143.5"/>
    <n v="0.70192673967980102"/>
  </r>
  <r>
    <x v="3"/>
    <x v="92"/>
    <n v="821468672"/>
    <n v="4.983934361406513E-3"/>
    <n v="114.33"/>
    <n v="0.548931175763538"/>
  </r>
  <r>
    <x v="3"/>
    <x v="106"/>
    <n v="820339080"/>
    <n v="4.9770810113335725E-3"/>
    <n v="402.39"/>
    <n v="0.70192673967980102"/>
  </r>
  <r>
    <x v="3"/>
    <x v="81"/>
    <n v="792287750"/>
    <n v="4.8068907262557824E-3"/>
    <n v="86.75"/>
    <n v="1.7360322742392669"/>
  </r>
  <r>
    <x v="3"/>
    <x v="3"/>
    <n v="731296405.66666663"/>
    <n v="4.4368500087793687E-3"/>
    <n v="467.87"/>
    <n v="1.044676045678445"/>
  </r>
  <r>
    <x v="3"/>
    <x v="7"/>
    <n v="691760941.66666663"/>
    <n v="4.1969843094045913E-3"/>
    <n v="1456.85"/>
    <n v="2.972756508452139"/>
  </r>
  <r>
    <x v="3"/>
    <x v="49"/>
    <n v="672578026.66666663"/>
    <n v="4.0805996042061919E-3"/>
    <n v="377.57"/>
    <n v="4.0250641978872667E-2"/>
  </r>
  <r>
    <x v="3"/>
    <x v="13"/>
    <n v="642161196"/>
    <n v="3.8960575849036187E-3"/>
    <n v="1165.8699999999999"/>
    <n v="3.7543068596269236"/>
  </r>
  <r>
    <x v="3"/>
    <x v="61"/>
    <n v="613550000"/>
    <n v="3.7224705356030501E-3"/>
    <n v="175.3"/>
    <n v="0.70192673967980102"/>
  </r>
  <r>
    <x v="3"/>
    <x v="41"/>
    <n v="569563684"/>
    <n v="3.4556010624065296E-3"/>
    <n v="170.62"/>
    <n v="0.6984061398367557"/>
  </r>
  <r>
    <x v="3"/>
    <x v="16"/>
    <n v="544189356"/>
    <n v="3.3016524219685417E-3"/>
    <n v="844.49"/>
    <n v="1.7360322742392669"/>
  </r>
  <r>
    <x v="3"/>
    <x v="107"/>
    <n v="483972857"/>
    <n v="2.9363127702943985E-3"/>
    <n v="68.27"/>
    <n v="0.54088506546155968"/>
  </r>
  <r>
    <x v="3"/>
    <x v="35"/>
    <n v="475077052"/>
    <n v="2.8823410124866077E-3"/>
    <n v="284.12"/>
    <n v="1.044676045678445"/>
  </r>
  <r>
    <x v="3"/>
    <x v="99"/>
    <n v="474223122.33333331"/>
    <n v="2.8771601339540607E-3"/>
    <n v="1003.3"/>
    <n v="2.2327801641052782"/>
  </r>
  <r>
    <x v="3"/>
    <x v="56"/>
    <n v="468687843.00000006"/>
    <n v="2.8435770287064599E-3"/>
    <n v="726.31"/>
    <n v="0.70192673967980102"/>
  </r>
  <r>
    <x v="3"/>
    <x v="4"/>
    <n v="455074662.96000004"/>
    <n v="2.7609844745629351E-3"/>
    <n v="1947.46"/>
    <n v="2.972756508452139"/>
  </r>
  <r>
    <x v="3"/>
    <x v="79"/>
    <n v="407989014"/>
    <n v="2.4753110316432896E-3"/>
    <n v="261.23"/>
    <n v="0.6984061398367557"/>
  </r>
  <r>
    <x v="3"/>
    <x v="85"/>
    <n v="403678233.11666662"/>
    <n v="2.4491570835972467E-3"/>
    <n v="503.51"/>
    <n v="4.0250641978872667E-2"/>
  </r>
  <r>
    <x v="3"/>
    <x v="72"/>
    <n v="368345055"/>
    <n v="2.2347870820187189E-3"/>
    <n v="154.41"/>
    <n v="0.6984061398367557"/>
  </r>
  <r>
    <x v="3"/>
    <x v="58"/>
    <n v="356307174.66666669"/>
    <n v="2.1617520321418567E-3"/>
    <n v="111.49"/>
    <n v="0.6984061398367557"/>
  </r>
  <r>
    <x v="3"/>
    <x v="108"/>
    <n v="346943827.80000001"/>
    <n v="2.1049436500608565E-3"/>
    <n v="4352.9399999999996"/>
    <n v="4.0250641978872667E-2"/>
  </r>
  <r>
    <x v="3"/>
    <x v="93"/>
    <n v="339612653.33333331"/>
    <n v="2.0604646655550587E-3"/>
    <n v="616.73"/>
    <n v="4.0250641978872667E-2"/>
  </r>
  <r>
    <x v="3"/>
    <x v="91"/>
    <n v="311124933"/>
    <n v="1.8876267557395047E-3"/>
    <n v="366.59"/>
    <n v="1.7360322742392669"/>
  </r>
  <r>
    <x v="3"/>
    <x v="36"/>
    <n v="294319914.66666669"/>
    <n v="1.7856689925643725E-3"/>
    <n v="229.12"/>
    <n v="1.7360322742392669"/>
  </r>
  <r>
    <x v="3"/>
    <x v="64"/>
    <n v="278799229.33333337"/>
    <n v="1.6915034089188673E-3"/>
    <n v="280.83999999999997"/>
    <n v="4.0250641978872667E-2"/>
  </r>
  <r>
    <x v="3"/>
    <x v="76"/>
    <n v="271041100"/>
    <n v="1.6444340456155811E-3"/>
    <n v="343.09"/>
    <n v="0.70192673967980102"/>
  </r>
  <r>
    <x v="3"/>
    <x v="42"/>
    <n v="240601130"/>
    <n v="1.459751637613559E-3"/>
    <n v="3124.69"/>
    <n v="4.0250641978872667E-2"/>
  </r>
  <r>
    <x v="3"/>
    <x v="60"/>
    <n v="238673413.33333337"/>
    <n v="1.4480559836445956E-3"/>
    <n v="185.2"/>
    <n v="0.6984061398367557"/>
  </r>
  <r>
    <x v="3"/>
    <x v="109"/>
    <n v="214439726.66666666"/>
    <n v="1.3010277307137776E-3"/>
    <n v="783.58"/>
    <n v="4.0250641978872667E-2"/>
  </r>
  <r>
    <x v="3"/>
    <x v="62"/>
    <n v="213212083.33333334"/>
    <n v="1.2935794931837267E-3"/>
    <n v="465.19"/>
    <n v="4.0250641978872667E-2"/>
  </r>
  <r>
    <x v="3"/>
    <x v="65"/>
    <n v="194443200.00000003"/>
    <n v="1.1797067604080696E-3"/>
    <n v="462.96"/>
    <n v="0.70192673967980102"/>
  </r>
  <r>
    <x v="3"/>
    <x v="67"/>
    <n v="192025785.00000003"/>
    <n v="1.1650400566189328E-3"/>
    <n v="547.54999999999995"/>
    <n v="4.0250641978872667E-2"/>
  </r>
  <r>
    <x v="3"/>
    <x v="25"/>
    <n v="191926033.33333334"/>
    <n v="1.1644348530657684E-3"/>
    <n v="256.7"/>
    <n v="4.0250641978872667E-2"/>
  </r>
  <r>
    <x v="3"/>
    <x v="77"/>
    <n v="178562380"/>
    <n v="1.0833562029454085E-3"/>
    <n v="1137.3399999999999"/>
    <n v="4.0250641978872667E-2"/>
  </r>
  <r>
    <x v="3"/>
    <x v="84"/>
    <n v="147128777.33333334"/>
    <n v="8.9264532403656631E-4"/>
    <n v="198.76"/>
    <n v="4.0250641978872667E-2"/>
  </r>
  <r>
    <x v="3"/>
    <x v="14"/>
    <n v="126200746.33333333"/>
    <n v="7.6567282176994204E-4"/>
    <n v="101.63"/>
    <n v="0.80817643882613777"/>
  </r>
  <r>
    <x v="3"/>
    <x v="33"/>
    <n v="116235450"/>
    <n v="7.052123507742833E-4"/>
    <n v="180.21"/>
    <n v="0.6984061398367557"/>
  </r>
  <r>
    <x v="3"/>
    <x v="66"/>
    <n v="107008416.66666667"/>
    <n v="6.4923099682699214E-4"/>
    <n v="93.73"/>
    <n v="0.65863319734208858"/>
  </r>
  <r>
    <x v="3"/>
    <x v="30"/>
    <n v="92460160"/>
    <n v="5.6096523725392177E-4"/>
    <n v="1778.08"/>
    <n v="4.0250641978872667E-2"/>
  </r>
  <r>
    <x v="3"/>
    <x v="110"/>
    <n v="85223826.666666672"/>
    <n v="5.1706166359385248E-4"/>
    <n v="1727.51"/>
    <n v="0.70192673967980102"/>
  </r>
  <r>
    <x v="3"/>
    <x v="18"/>
    <n v="70903864.166666672"/>
    <n v="4.3018098805446594E-4"/>
    <n v="1580.5"/>
    <n v="4.0250641978872667E-2"/>
  </r>
  <r>
    <x v="3"/>
    <x v="102"/>
    <n v="65982000"/>
    <n v="4.0031953529485852E-4"/>
    <n v="188.52"/>
    <n v="0.70192673967980102"/>
  </r>
  <r>
    <x v="3"/>
    <x v="111"/>
    <n v="63565544"/>
    <n v="3.8565864985670159E-4"/>
    <n v="3243.14"/>
    <n v="4.0250641978872667E-2"/>
  </r>
  <r>
    <x v="3"/>
    <x v="31"/>
    <n v="59209700"/>
    <n v="3.5923129927780279E-4"/>
    <n v="538.27"/>
    <n v="4.0250641978872667E-2"/>
  </r>
  <r>
    <x v="3"/>
    <x v="46"/>
    <n v="55366000"/>
    <n v="3.3591117867198838E-4"/>
    <n v="276.83"/>
    <n v="0.6984061398367557"/>
  </r>
  <r>
    <x v="3"/>
    <x v="34"/>
    <n v="53593500"/>
    <n v="3.251572400779758E-4"/>
    <n v="357.29"/>
    <n v="1.044676045678445"/>
  </r>
  <r>
    <x v="3"/>
    <x v="68"/>
    <n v="52676669.06666667"/>
    <n v="3.1959473313402216E-4"/>
    <n v="1230.3800000000001"/>
    <n v="3.7543068596269236"/>
  </r>
  <r>
    <x v="3"/>
    <x v="86"/>
    <n v="48811275.119999997"/>
    <n v="2.961429931373388E-4"/>
    <n v="305.33"/>
    <n v="4.0250641978872667E-2"/>
  </r>
  <r>
    <x v="3"/>
    <x v="28"/>
    <n v="42636000"/>
    <n v="2.5867696806449619E-4"/>
    <n v="1254"/>
    <n v="4.0250641978872667E-2"/>
  </r>
  <r>
    <x v="3"/>
    <x v="39"/>
    <n v="41918983.333333343"/>
    <n v="2.5432675469117222E-4"/>
    <n v="337.15"/>
    <n v="0.6984061398367557"/>
  </r>
  <r>
    <x v="3"/>
    <x v="37"/>
    <n v="38231539"/>
    <n v="2.3195465317946197E-4"/>
    <n v="212.91"/>
    <n v="1.7360322742392669"/>
  </r>
  <r>
    <x v="3"/>
    <x v="26"/>
    <n v="37181466.666666664"/>
    <n v="2.2558375704860828E-4"/>
    <n v="253.51"/>
    <n v="0.6984061398367557"/>
  </r>
  <r>
    <x v="3"/>
    <x v="112"/>
    <n v="34900758"/>
    <n v="2.1174646455091262E-4"/>
    <n v="194.94"/>
    <n v="1.7360322742392669"/>
  </r>
  <r>
    <x v="3"/>
    <x v="88"/>
    <n v="31320850"/>
    <n v="1.9002679696038268E-4"/>
    <n v="275.55"/>
    <n v="1.7360322742392669"/>
  </r>
  <r>
    <x v="3"/>
    <x v="80"/>
    <n v="27480933.333333332"/>
    <n v="1.6672963022443981E-4"/>
    <n v="182.8"/>
    <n v="0.6984061398367557"/>
  </r>
  <r>
    <x v="3"/>
    <x v="23"/>
    <n v="25632600"/>
    <n v="1.5551560304930117E-4"/>
    <n v="100.52"/>
    <n v="0.6984061398367557"/>
  </r>
  <r>
    <x v="3"/>
    <x v="94"/>
    <n v="22556365.333333332"/>
    <n v="1.3685177303175193E-4"/>
    <n v="1308.8800000000001"/>
    <n v="4.0250641978872667E-2"/>
  </r>
  <r>
    <x v="3"/>
    <x v="82"/>
    <n v="20247600"/>
    <n v="1.2284425787087655E-4"/>
    <n v="168.73"/>
    <n v="0.70192673967980102"/>
  </r>
  <r>
    <x v="3"/>
    <x v="96"/>
    <n v="17263653.333333332"/>
    <n v="1.0474034857827187E-4"/>
    <n v="340.73"/>
    <n v="0.70192673967980102"/>
  </r>
  <r>
    <x v="3"/>
    <x v="113"/>
    <n v="7303395.3666666672"/>
    <n v="4.4310445867943119E-5"/>
    <n v="764.62"/>
    <n v="4.0250641978872667E-2"/>
  </r>
  <r>
    <x v="3"/>
    <x v="114"/>
    <n v="7297200"/>
    <n v="4.4272857945403922E-5"/>
    <n v="912.15"/>
    <n v="1.044676045678445"/>
  </r>
  <r>
    <x v="3"/>
    <x v="22"/>
    <n v="5137650"/>
    <n v="3.1170647456997814E-5"/>
    <n v="489.3"/>
    <n v="0.6984061398367557"/>
  </r>
  <r>
    <x v="3"/>
    <x v="20"/>
    <n v="3936300"/>
    <n v="2.3881934266635623E-5"/>
    <n v="393.63"/>
    <n v="1.044676045678445"/>
  </r>
  <r>
    <x v="3"/>
    <x v="11"/>
    <n v="1020866"/>
    <n v="6.1936983225473774E-6"/>
    <n v="729.19"/>
    <n v="1.044676045678445"/>
  </r>
  <r>
    <x v="3"/>
    <x v="32"/>
    <n v="350224"/>
    <n v="2.1248447899291707E-6"/>
    <n v="250.16"/>
    <n v="1.044676045678445"/>
  </r>
  <r>
    <x v="3"/>
    <x v="115"/>
    <n v="0"/>
    <n v="0"/>
    <n v="574.36"/>
    <n v="1.7360322742392669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71">
  <r>
    <x v="0"/>
    <x v="0"/>
    <n v="509733323.33333331"/>
  </r>
  <r>
    <x v="0"/>
    <x v="1"/>
    <n v="383177609"/>
  </r>
  <r>
    <x v="0"/>
    <x v="2"/>
    <n v="279555813"/>
  </r>
  <r>
    <x v="0"/>
    <x v="3"/>
    <n v="162943525.33333334"/>
  </r>
  <r>
    <x v="0"/>
    <x v="4"/>
    <n v="158912736"/>
  </r>
  <r>
    <x v="0"/>
    <x v="5"/>
    <n v="104664000"/>
  </r>
  <r>
    <x v="0"/>
    <x v="6"/>
    <n v="99175200.000000015"/>
  </r>
  <r>
    <x v="0"/>
    <x v="7"/>
    <n v="67549278.333333328"/>
  </r>
  <r>
    <x v="0"/>
    <x v="8"/>
    <n v="53179180"/>
  </r>
  <r>
    <x v="0"/>
    <x v="9"/>
    <n v="42752850.000000007"/>
  </r>
  <r>
    <x v="0"/>
    <x v="10"/>
    <n v="42423000"/>
  </r>
  <r>
    <x v="0"/>
    <x v="11"/>
    <n v="41563830"/>
  </r>
  <r>
    <x v="0"/>
    <x v="12"/>
    <n v="40633000"/>
  </r>
  <r>
    <x v="0"/>
    <x v="13"/>
    <n v="34012314.133333333"/>
  </r>
  <r>
    <x v="0"/>
    <x v="14"/>
    <n v="33571776.666666664"/>
  </r>
  <r>
    <x v="0"/>
    <x v="15"/>
    <n v="32924100"/>
  </r>
  <r>
    <x v="0"/>
    <x v="16"/>
    <n v="26742183.333333332"/>
  </r>
  <r>
    <x v="0"/>
    <x v="17"/>
    <n v="23367715.700000003"/>
  </r>
  <r>
    <x v="0"/>
    <x v="18"/>
    <n v="19229416.666666668"/>
  </r>
  <r>
    <x v="0"/>
    <x v="19"/>
    <n v="15311000.000000002"/>
  </r>
  <r>
    <x v="0"/>
    <x v="20"/>
    <n v="15220360"/>
  </r>
  <r>
    <x v="0"/>
    <x v="21"/>
    <n v="14733430.773333333"/>
  </r>
  <r>
    <x v="0"/>
    <x v="22"/>
    <n v="14189700"/>
  </r>
  <r>
    <x v="0"/>
    <x v="23"/>
    <n v="13704226.666666666"/>
  </r>
  <r>
    <x v="0"/>
    <x v="24"/>
    <n v="12835051"/>
  </r>
  <r>
    <x v="0"/>
    <x v="25"/>
    <n v="10789956.666666666"/>
  </r>
  <r>
    <x v="0"/>
    <x v="26"/>
    <n v="8746095"/>
  </r>
  <r>
    <x v="0"/>
    <x v="27"/>
    <n v="8533735.2799999993"/>
  </r>
  <r>
    <x v="0"/>
    <x v="28"/>
    <n v="5622100"/>
  </r>
  <r>
    <x v="0"/>
    <x v="29"/>
    <n v="5523676.2000000002"/>
  </r>
  <r>
    <x v="0"/>
    <x v="30"/>
    <n v="5393509.333333333"/>
  </r>
  <r>
    <x v="0"/>
    <x v="31"/>
    <n v="5203276.666666667"/>
  </r>
  <r>
    <x v="0"/>
    <x v="32"/>
    <n v="5178312"/>
  </r>
  <r>
    <x v="0"/>
    <x v="33"/>
    <n v="5045880"/>
  </r>
  <r>
    <x v="0"/>
    <x v="34"/>
    <n v="5002060"/>
  </r>
  <r>
    <x v="0"/>
    <x v="35"/>
    <n v="4972100"/>
  </r>
  <r>
    <x v="0"/>
    <x v="36"/>
    <n v="3895040"/>
  </r>
  <r>
    <x v="0"/>
    <x v="37"/>
    <n v="2874285"/>
  </r>
  <r>
    <x v="0"/>
    <x v="38"/>
    <n v="2714390"/>
  </r>
  <r>
    <x v="0"/>
    <x v="39"/>
    <n v="1987386.8666666669"/>
  </r>
  <r>
    <x v="0"/>
    <x v="40"/>
    <n v="1637625"/>
  </r>
  <r>
    <x v="0"/>
    <x v="41"/>
    <n v="1592453.3333333333"/>
  </r>
  <r>
    <x v="0"/>
    <x v="42"/>
    <n v="1562345"/>
  </r>
  <r>
    <x v="0"/>
    <x v="43"/>
    <n v="1262510.7733333334"/>
  </r>
  <r>
    <x v="0"/>
    <x v="44"/>
    <n v="1197782.1933333334"/>
  </r>
  <r>
    <x v="0"/>
    <x v="45"/>
    <n v="1110480"/>
  </r>
  <r>
    <x v="0"/>
    <x v="46"/>
    <n v="751132.06666666677"/>
  </r>
  <r>
    <x v="0"/>
    <x v="47"/>
    <n v="168666.66666666666"/>
  </r>
  <r>
    <x v="1"/>
    <x v="6"/>
    <n v="7785026190.1000013"/>
  </r>
  <r>
    <x v="1"/>
    <x v="10"/>
    <n v="666083381.59000003"/>
  </r>
  <r>
    <x v="1"/>
    <x v="15"/>
    <n v="525189280"/>
  </r>
  <r>
    <x v="1"/>
    <x v="48"/>
    <n v="447115885.34999996"/>
  </r>
  <r>
    <x v="1"/>
    <x v="2"/>
    <n v="375758120"/>
  </r>
  <r>
    <x v="1"/>
    <x v="49"/>
    <n v="308348833.33333331"/>
  </r>
  <r>
    <x v="1"/>
    <x v="7"/>
    <n v="247178883.33333334"/>
  </r>
  <r>
    <x v="1"/>
    <x v="1"/>
    <n v="213420740.00000003"/>
  </r>
  <r>
    <x v="1"/>
    <x v="5"/>
    <n v="176126253.33333334"/>
  </r>
  <r>
    <x v="1"/>
    <x v="13"/>
    <n v="151951723.33333334"/>
  </r>
  <r>
    <x v="1"/>
    <x v="0"/>
    <n v="150817009.98333332"/>
  </r>
  <r>
    <x v="1"/>
    <x v="21"/>
    <n v="142109066.66666666"/>
  </r>
  <r>
    <x v="1"/>
    <x v="45"/>
    <n v="121742649.5"/>
  </r>
  <r>
    <x v="1"/>
    <x v="50"/>
    <n v="118110353.16666667"/>
  </r>
  <r>
    <x v="1"/>
    <x v="51"/>
    <n v="111612218.45"/>
  </r>
  <r>
    <x v="1"/>
    <x v="52"/>
    <n v="108413406.39999999"/>
  </r>
  <r>
    <x v="1"/>
    <x v="53"/>
    <n v="97752488.200000003"/>
  </r>
  <r>
    <x v="1"/>
    <x v="54"/>
    <n v="69274979.899999991"/>
  </r>
  <r>
    <x v="1"/>
    <x v="55"/>
    <n v="66280921.666666664"/>
  </r>
  <r>
    <x v="1"/>
    <x v="56"/>
    <n v="64410381.31666667"/>
  </r>
  <r>
    <x v="1"/>
    <x v="57"/>
    <n v="57798499.20000001"/>
  </r>
  <r>
    <x v="1"/>
    <x v="58"/>
    <n v="55864294.300000004"/>
  </r>
  <r>
    <x v="1"/>
    <x v="59"/>
    <n v="52357119.033333331"/>
  </r>
  <r>
    <x v="1"/>
    <x v="19"/>
    <n v="49834242.800000004"/>
  </r>
  <r>
    <x v="1"/>
    <x v="60"/>
    <n v="43303772.666666664"/>
  </r>
  <r>
    <x v="1"/>
    <x v="61"/>
    <n v="43020665.166666664"/>
  </r>
  <r>
    <x v="1"/>
    <x v="12"/>
    <n v="42345525.833333336"/>
  </r>
  <r>
    <x v="1"/>
    <x v="62"/>
    <n v="38182019.883333333"/>
  </r>
  <r>
    <x v="1"/>
    <x v="63"/>
    <n v="37333116.56666667"/>
  </r>
  <r>
    <x v="1"/>
    <x v="64"/>
    <n v="33573017.800000004"/>
  </r>
  <r>
    <x v="1"/>
    <x v="25"/>
    <n v="32287298.166666668"/>
  </r>
  <r>
    <x v="1"/>
    <x v="65"/>
    <n v="29779902"/>
  </r>
  <r>
    <x v="1"/>
    <x v="9"/>
    <n v="29726981.666666672"/>
  </r>
  <r>
    <x v="1"/>
    <x v="16"/>
    <n v="29720418.066666666"/>
  </r>
  <r>
    <x v="1"/>
    <x v="66"/>
    <n v="29357173.300000001"/>
  </r>
  <r>
    <x v="1"/>
    <x v="67"/>
    <n v="28215251.500000004"/>
  </r>
  <r>
    <x v="1"/>
    <x v="68"/>
    <n v="26125068.666666672"/>
  </r>
  <r>
    <x v="1"/>
    <x v="69"/>
    <n v="25511311.583333332"/>
  </r>
  <r>
    <x v="1"/>
    <x v="70"/>
    <n v="21381739.166666668"/>
  </r>
  <r>
    <x v="1"/>
    <x v="71"/>
    <n v="20831933.333333332"/>
  </r>
  <r>
    <x v="1"/>
    <x v="72"/>
    <n v="20374914.199999999"/>
  </r>
  <r>
    <x v="1"/>
    <x v="33"/>
    <n v="16978485.150000002"/>
  </r>
  <r>
    <x v="1"/>
    <x v="73"/>
    <n v="16740091.5"/>
  </r>
  <r>
    <x v="1"/>
    <x v="74"/>
    <n v="15331690.683333332"/>
  </r>
  <r>
    <x v="1"/>
    <x v="75"/>
    <n v="15005657.983333334"/>
  </r>
  <r>
    <x v="1"/>
    <x v="76"/>
    <n v="10745578.800000003"/>
  </r>
  <r>
    <x v="1"/>
    <x v="37"/>
    <n v="10645500"/>
  </r>
  <r>
    <x v="1"/>
    <x v="77"/>
    <n v="10236060"/>
  </r>
  <r>
    <x v="1"/>
    <x v="8"/>
    <n v="9861040"/>
  </r>
  <r>
    <x v="1"/>
    <x v="78"/>
    <n v="9570270"/>
  </r>
  <r>
    <x v="1"/>
    <x v="79"/>
    <n v="8536996.4000000004"/>
  </r>
  <r>
    <x v="1"/>
    <x v="80"/>
    <n v="8420682"/>
  </r>
  <r>
    <x v="1"/>
    <x v="81"/>
    <n v="7659996.083333333"/>
  </r>
  <r>
    <x v="1"/>
    <x v="11"/>
    <n v="6420517.9500000002"/>
  </r>
  <r>
    <x v="1"/>
    <x v="4"/>
    <n v="5972210.666666667"/>
  </r>
  <r>
    <x v="1"/>
    <x v="82"/>
    <n v="4369544.5666666664"/>
  </r>
  <r>
    <x v="1"/>
    <x v="83"/>
    <n v="3720676.0333333337"/>
  </r>
  <r>
    <x v="1"/>
    <x v="38"/>
    <n v="3250881.2"/>
  </r>
  <r>
    <x v="1"/>
    <x v="84"/>
    <n v="2848893.3333333335"/>
  </r>
  <r>
    <x v="1"/>
    <x v="18"/>
    <n v="2686850"/>
  </r>
  <r>
    <x v="1"/>
    <x v="85"/>
    <n v="2651819.3333333335"/>
  </r>
  <r>
    <x v="1"/>
    <x v="41"/>
    <n v="2335787.7999999998"/>
  </r>
  <r>
    <x v="1"/>
    <x v="86"/>
    <n v="1323096.6666666667"/>
  </r>
  <r>
    <x v="1"/>
    <x v="87"/>
    <n v="563041.19999999995"/>
  </r>
  <r>
    <x v="1"/>
    <x v="88"/>
    <n v="394036.5"/>
  </r>
  <r>
    <x v="1"/>
    <x v="89"/>
    <n v="384875"/>
  </r>
  <r>
    <x v="1"/>
    <x v="90"/>
    <n v="201222.3"/>
  </r>
  <r>
    <x v="1"/>
    <x v="91"/>
    <n v="114253.88333333335"/>
  </r>
  <r>
    <x v="1"/>
    <x v="14"/>
    <n v="111962.38333333332"/>
  </r>
  <r>
    <x v="1"/>
    <x v="92"/>
    <n v="61357.1"/>
  </r>
  <r>
    <x v="1"/>
    <x v="93"/>
    <n v="8223.0666666666675"/>
  </r>
  <r>
    <x v="1"/>
    <x v="31"/>
    <n v="0"/>
  </r>
  <r>
    <x v="2"/>
    <x v="48"/>
    <n v="23670429.870000001"/>
  </r>
  <r>
    <x v="2"/>
    <x v="6"/>
    <n v="13084128.15"/>
  </r>
  <r>
    <x v="2"/>
    <x v="1"/>
    <n v="11001583.183333335"/>
  </r>
  <r>
    <x v="2"/>
    <x v="39"/>
    <n v="10554480.750000002"/>
  </r>
  <r>
    <x v="2"/>
    <x v="2"/>
    <n v="10491057"/>
  </r>
  <r>
    <x v="2"/>
    <x v="12"/>
    <n v="9670048.666666666"/>
  </r>
  <r>
    <x v="2"/>
    <x v="10"/>
    <n v="7968217.8166666664"/>
  </r>
  <r>
    <x v="2"/>
    <x v="94"/>
    <n v="7591504.0000000009"/>
  </r>
  <r>
    <x v="2"/>
    <x v="41"/>
    <n v="6142320"/>
  </r>
  <r>
    <x v="2"/>
    <x v="67"/>
    <n v="3777547.45"/>
  </r>
  <r>
    <x v="2"/>
    <x v="52"/>
    <n v="3725760"/>
  </r>
  <r>
    <x v="2"/>
    <x v="95"/>
    <n v="2621594.6666666665"/>
  </r>
  <r>
    <x v="2"/>
    <x v="62"/>
    <n v="2548465.8833333333"/>
  </r>
  <r>
    <x v="2"/>
    <x v="96"/>
    <n v="2333886.9233333333"/>
  </r>
  <r>
    <x v="2"/>
    <x v="35"/>
    <n v="2248809.7999999998"/>
  </r>
  <r>
    <x v="2"/>
    <x v="0"/>
    <n v="1273086.83"/>
  </r>
  <r>
    <x v="2"/>
    <x v="75"/>
    <n v="1147412.2833333334"/>
  </r>
  <r>
    <x v="2"/>
    <x v="61"/>
    <n v="1133723.5333333334"/>
  </r>
  <r>
    <x v="2"/>
    <x v="97"/>
    <n v="1081356.6266666667"/>
  </r>
  <r>
    <x v="2"/>
    <x v="98"/>
    <n v="969698.98666666681"/>
  </r>
  <r>
    <x v="2"/>
    <x v="38"/>
    <n v="956955.53333333356"/>
  </r>
  <r>
    <x v="2"/>
    <x v="99"/>
    <n v="931731.2666666666"/>
  </r>
  <r>
    <x v="2"/>
    <x v="28"/>
    <n v="852302"/>
  </r>
  <r>
    <x v="2"/>
    <x v="34"/>
    <n v="663487.53"/>
  </r>
  <r>
    <x v="2"/>
    <x v="84"/>
    <n v="467483.52"/>
  </r>
  <r>
    <x v="2"/>
    <x v="70"/>
    <n v="455516.83333333331"/>
  </r>
  <r>
    <x v="2"/>
    <x v="25"/>
    <n v="410720"/>
  </r>
  <r>
    <x v="2"/>
    <x v="50"/>
    <n v="362514.51666666666"/>
  </r>
  <r>
    <x v="2"/>
    <x v="14"/>
    <n v="339308.6933333333"/>
  </r>
  <r>
    <x v="2"/>
    <x v="63"/>
    <n v="327016.34000000003"/>
  </r>
  <r>
    <x v="2"/>
    <x v="51"/>
    <n v="320673.36"/>
  </r>
  <r>
    <x v="2"/>
    <x v="5"/>
    <n v="313992"/>
  </r>
  <r>
    <x v="2"/>
    <x v="13"/>
    <n v="301960.33"/>
  </r>
  <r>
    <x v="2"/>
    <x v="56"/>
    <n v="298755.51333333337"/>
  </r>
  <r>
    <x v="2"/>
    <x v="46"/>
    <n v="287810.92333333328"/>
  </r>
  <r>
    <x v="2"/>
    <x v="100"/>
    <n v="287590.46000000002"/>
  </r>
  <r>
    <x v="2"/>
    <x v="54"/>
    <n v="277771.2"/>
  </r>
  <r>
    <x v="2"/>
    <x v="45"/>
    <n v="255146"/>
  </r>
  <r>
    <x v="2"/>
    <x v="19"/>
    <n v="229665"/>
  </r>
  <r>
    <x v="2"/>
    <x v="71"/>
    <n v="224704"/>
  </r>
  <r>
    <x v="2"/>
    <x v="26"/>
    <n v="220807.21"/>
  </r>
  <r>
    <x v="2"/>
    <x v="21"/>
    <n v="196766.4"/>
  </r>
  <r>
    <x v="2"/>
    <x v="7"/>
    <n v="196674.75"/>
  </r>
  <r>
    <x v="2"/>
    <x v="101"/>
    <n v="180715.33333333337"/>
  </r>
  <r>
    <x v="2"/>
    <x v="4"/>
    <n v="175271.4"/>
  </r>
  <r>
    <x v="2"/>
    <x v="102"/>
    <n v="163258.32"/>
  </r>
  <r>
    <x v="2"/>
    <x v="49"/>
    <n v="132149.5"/>
  </r>
  <r>
    <x v="2"/>
    <x v="69"/>
    <n v="122163.18333333333"/>
  </r>
  <r>
    <x v="2"/>
    <x v="53"/>
    <n v="117641.52"/>
  </r>
  <r>
    <x v="2"/>
    <x v="103"/>
    <n v="84621.16"/>
  </r>
  <r>
    <x v="2"/>
    <x v="18"/>
    <n v="79025"/>
  </r>
  <r>
    <x v="2"/>
    <x v="78"/>
    <n v="61660.800000000003"/>
  </r>
  <r>
    <x v="2"/>
    <x v="20"/>
    <n v="6298.08"/>
  </r>
  <r>
    <x v="3"/>
    <x v="71"/>
    <n v="36661862000"/>
  </r>
  <r>
    <x v="3"/>
    <x v="6"/>
    <n v="26761587930.000004"/>
  </r>
  <r>
    <x v="3"/>
    <x v="0"/>
    <n v="10691609396"/>
  </r>
  <r>
    <x v="3"/>
    <x v="1"/>
    <n v="10437227430"/>
  </r>
  <r>
    <x v="3"/>
    <x v="9"/>
    <n v="7339339256.666667"/>
  </r>
  <r>
    <x v="3"/>
    <x v="45"/>
    <n v="4971526420"/>
  </r>
  <r>
    <x v="3"/>
    <x v="10"/>
    <n v="4048478740.3333335"/>
  </r>
  <r>
    <x v="3"/>
    <x v="5"/>
    <n v="3999164922.6666665"/>
  </r>
  <r>
    <x v="3"/>
    <x v="48"/>
    <n v="3200227954"/>
  </r>
  <r>
    <x v="3"/>
    <x v="73"/>
    <n v="2962348080"/>
  </r>
  <r>
    <x v="3"/>
    <x v="50"/>
    <n v="2814223973.3333335"/>
  </r>
  <r>
    <x v="3"/>
    <x v="63"/>
    <n v="2674819812"/>
  </r>
  <r>
    <x v="3"/>
    <x v="78"/>
    <n v="2598848568"/>
  </r>
  <r>
    <x v="3"/>
    <x v="51"/>
    <n v="2513810139.0000005"/>
  </r>
  <r>
    <x v="3"/>
    <x v="83"/>
    <n v="2122051305.6666667"/>
  </r>
  <r>
    <x v="3"/>
    <x v="21"/>
    <n v="2109773066.6666667"/>
  </r>
  <r>
    <x v="3"/>
    <x v="59"/>
    <n v="1969010822.3333333"/>
  </r>
  <r>
    <x v="3"/>
    <x v="2"/>
    <n v="1902636155.4399998"/>
  </r>
  <r>
    <x v="3"/>
    <x v="104"/>
    <n v="1809741968"/>
  </r>
  <r>
    <x v="3"/>
    <x v="100"/>
    <n v="1701361916"/>
  </r>
  <r>
    <x v="3"/>
    <x v="38"/>
    <n v="1687041286.0000002"/>
  </r>
  <r>
    <x v="3"/>
    <x v="53"/>
    <n v="1681284396"/>
  </r>
  <r>
    <x v="3"/>
    <x v="12"/>
    <n v="1663868383.3333333"/>
  </r>
  <r>
    <x v="3"/>
    <x v="105"/>
    <n v="1369892602.666667"/>
  </r>
  <r>
    <x v="3"/>
    <x v="52"/>
    <n v="1267255168"/>
  </r>
  <r>
    <x v="3"/>
    <x v="75"/>
    <n v="1245172660.3333333"/>
  </r>
  <r>
    <x v="3"/>
    <x v="15"/>
    <n v="1111936650"/>
  </r>
  <r>
    <x v="3"/>
    <x v="69"/>
    <n v="1097470966.3333333"/>
  </r>
  <r>
    <x v="3"/>
    <x v="87"/>
    <n v="1040827878"/>
  </r>
  <r>
    <x v="3"/>
    <x v="54"/>
    <n v="955532928"/>
  </r>
  <r>
    <x v="3"/>
    <x v="57"/>
    <n v="900890213.33333337"/>
  </r>
  <r>
    <x v="3"/>
    <x v="19"/>
    <n v="875763681.66666687"/>
  </r>
  <r>
    <x v="3"/>
    <x v="70"/>
    <n v="829688300"/>
  </r>
  <r>
    <x v="3"/>
    <x v="92"/>
    <n v="821468672"/>
  </r>
  <r>
    <x v="3"/>
    <x v="106"/>
    <n v="820339080"/>
  </r>
  <r>
    <x v="3"/>
    <x v="81"/>
    <n v="792287750"/>
  </r>
  <r>
    <x v="3"/>
    <x v="3"/>
    <n v="731296405.66666663"/>
  </r>
  <r>
    <x v="3"/>
    <x v="7"/>
    <n v="691760941.66666663"/>
  </r>
  <r>
    <x v="3"/>
    <x v="49"/>
    <n v="672578026.66666663"/>
  </r>
  <r>
    <x v="3"/>
    <x v="13"/>
    <n v="642161196"/>
  </r>
  <r>
    <x v="3"/>
    <x v="61"/>
    <n v="613550000"/>
  </r>
  <r>
    <x v="3"/>
    <x v="41"/>
    <n v="569563684"/>
  </r>
  <r>
    <x v="3"/>
    <x v="16"/>
    <n v="544189356"/>
  </r>
  <r>
    <x v="3"/>
    <x v="107"/>
    <n v="483972857"/>
  </r>
  <r>
    <x v="3"/>
    <x v="35"/>
    <n v="475077052"/>
  </r>
  <r>
    <x v="3"/>
    <x v="99"/>
    <n v="474223122.33333331"/>
  </r>
  <r>
    <x v="3"/>
    <x v="56"/>
    <n v="468687843.00000006"/>
  </r>
  <r>
    <x v="3"/>
    <x v="4"/>
    <n v="455074662.96000004"/>
  </r>
  <r>
    <x v="3"/>
    <x v="79"/>
    <n v="407989014"/>
  </r>
  <r>
    <x v="3"/>
    <x v="85"/>
    <n v="403678233.11666662"/>
  </r>
  <r>
    <x v="3"/>
    <x v="72"/>
    <n v="368345055"/>
  </r>
  <r>
    <x v="3"/>
    <x v="58"/>
    <n v="356307174.66666669"/>
  </r>
  <r>
    <x v="3"/>
    <x v="108"/>
    <n v="346943827.80000001"/>
  </r>
  <r>
    <x v="3"/>
    <x v="93"/>
    <n v="339612653.33333331"/>
  </r>
  <r>
    <x v="3"/>
    <x v="91"/>
    <n v="311124933"/>
  </r>
  <r>
    <x v="3"/>
    <x v="36"/>
    <n v="294319914.66666669"/>
  </r>
  <r>
    <x v="3"/>
    <x v="64"/>
    <n v="278799229.33333337"/>
  </r>
  <r>
    <x v="3"/>
    <x v="76"/>
    <n v="271041100"/>
  </r>
  <r>
    <x v="3"/>
    <x v="42"/>
    <n v="240601130"/>
  </r>
  <r>
    <x v="3"/>
    <x v="60"/>
    <n v="238673413.33333337"/>
  </r>
  <r>
    <x v="3"/>
    <x v="109"/>
    <n v="214439726.66666666"/>
  </r>
  <r>
    <x v="3"/>
    <x v="62"/>
    <n v="213212083.33333334"/>
  </r>
  <r>
    <x v="3"/>
    <x v="65"/>
    <n v="194443200.00000003"/>
  </r>
  <r>
    <x v="3"/>
    <x v="67"/>
    <n v="192025785.00000003"/>
  </r>
  <r>
    <x v="3"/>
    <x v="25"/>
    <n v="191926033.33333334"/>
  </r>
  <r>
    <x v="3"/>
    <x v="77"/>
    <n v="178562380"/>
  </r>
  <r>
    <x v="3"/>
    <x v="84"/>
    <n v="147128777.33333334"/>
  </r>
  <r>
    <x v="3"/>
    <x v="14"/>
    <n v="126200746.33333333"/>
  </r>
  <r>
    <x v="3"/>
    <x v="33"/>
    <n v="116235450"/>
  </r>
  <r>
    <x v="3"/>
    <x v="66"/>
    <n v="107008416.66666667"/>
  </r>
  <r>
    <x v="3"/>
    <x v="30"/>
    <n v="92460160"/>
  </r>
  <r>
    <x v="3"/>
    <x v="110"/>
    <n v="85223826.666666672"/>
  </r>
  <r>
    <x v="3"/>
    <x v="18"/>
    <n v="70903864.166666672"/>
  </r>
  <r>
    <x v="3"/>
    <x v="102"/>
    <n v="65982000"/>
  </r>
  <r>
    <x v="3"/>
    <x v="111"/>
    <n v="63565544"/>
  </r>
  <r>
    <x v="3"/>
    <x v="31"/>
    <n v="59209700"/>
  </r>
  <r>
    <x v="3"/>
    <x v="46"/>
    <n v="55366000"/>
  </r>
  <r>
    <x v="3"/>
    <x v="34"/>
    <n v="53593500"/>
  </r>
  <r>
    <x v="3"/>
    <x v="68"/>
    <n v="52676669.06666667"/>
  </r>
  <r>
    <x v="3"/>
    <x v="86"/>
    <n v="48811275.119999997"/>
  </r>
  <r>
    <x v="3"/>
    <x v="28"/>
    <n v="42636000"/>
  </r>
  <r>
    <x v="3"/>
    <x v="39"/>
    <n v="41918983.333333343"/>
  </r>
  <r>
    <x v="3"/>
    <x v="37"/>
    <n v="38231539"/>
  </r>
  <r>
    <x v="3"/>
    <x v="26"/>
    <n v="37181466.666666664"/>
  </r>
  <r>
    <x v="3"/>
    <x v="112"/>
    <n v="34900758"/>
  </r>
  <r>
    <x v="3"/>
    <x v="88"/>
    <n v="31320850"/>
  </r>
  <r>
    <x v="3"/>
    <x v="80"/>
    <n v="27480933.333333332"/>
  </r>
  <r>
    <x v="3"/>
    <x v="23"/>
    <n v="25632600"/>
  </r>
  <r>
    <x v="3"/>
    <x v="94"/>
    <n v="22556365.333333332"/>
  </r>
  <r>
    <x v="3"/>
    <x v="82"/>
    <n v="20247600"/>
  </r>
  <r>
    <x v="3"/>
    <x v="96"/>
    <n v="17263653.333333332"/>
  </r>
  <r>
    <x v="3"/>
    <x v="113"/>
    <n v="7303395.3666666672"/>
  </r>
  <r>
    <x v="3"/>
    <x v="114"/>
    <n v="7297200"/>
  </r>
  <r>
    <x v="3"/>
    <x v="22"/>
    <n v="5137650"/>
  </r>
  <r>
    <x v="3"/>
    <x v="20"/>
    <n v="3936300"/>
  </r>
  <r>
    <x v="3"/>
    <x v="11"/>
    <n v="1020866"/>
  </r>
  <r>
    <x v="3"/>
    <x v="32"/>
    <n v="350224"/>
  </r>
  <r>
    <x v="3"/>
    <x v="11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L2:AC6" firstHeaderRow="1" firstDataRow="2" firstDataCol="1"/>
  <pivotFields count="11">
    <pivotField axis="axisRow" showAll="0">
      <items count="3">
        <item x="0"/>
        <item x="1"/>
        <item t="default"/>
      </items>
    </pivotField>
    <pivotField showAll="0"/>
    <pivotField axis="axisCol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>
      <items count="27">
        <item x="10"/>
        <item x="8"/>
        <item x="3"/>
        <item x="7"/>
        <item x="1"/>
        <item x="4"/>
        <item x="5"/>
        <item x="11"/>
        <item x="6"/>
        <item x="12"/>
        <item x="0"/>
        <item x="18"/>
        <item x="24"/>
        <item x="21"/>
        <item x="14"/>
        <item x="17"/>
        <item x="16"/>
        <item x="23"/>
        <item x="15"/>
        <item x="20"/>
        <item x="19"/>
        <item x="13"/>
        <item x="9"/>
        <item x="25"/>
        <item x="22"/>
        <item x="2"/>
        <item t="default"/>
      </items>
    </pivotField>
    <pivotField showAll="0"/>
    <pivotField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um of AVE 2006-2008" fld="1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L2:AC6" firstHeaderRow="1" firstDataRow="2" firstDataCol="1"/>
  <pivotFields count="11">
    <pivotField axis="axisRow" showAll="0">
      <items count="3">
        <item x="0"/>
        <item x="1"/>
        <item t="default"/>
      </items>
    </pivotField>
    <pivotField showAll="0"/>
    <pivotField axis="axisCol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um of AVE 2006-2008" fld="10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14" applyNumberFormats="0" applyBorderFormats="0" applyFontFormats="0" applyPatternFormats="0" applyAlignmentFormats="0" applyWidthHeightFormats="1" dataCaption="Values" updatedVersion="3" minRefreshableVersion="3" showCalcMbrs="0" useAutoFormatting="1" rowGrandTotals="0" itemPrintTitles="1" createdVersion="3" indent="0" outline="1" outlineData="1" multipleFieldFilters="0">
  <location ref="L2:AC5" firstHeaderRow="1" firstDataRow="2" firstDataCol="1"/>
  <pivotFields count="11">
    <pivotField axis="axisRow" showAll="0">
      <items count="3">
        <item x="0"/>
        <item x="1"/>
        <item t="default"/>
      </items>
    </pivotField>
    <pivotField showAll="0"/>
    <pivotField axis="axisCol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2">
    <i>
      <x/>
    </i>
    <i>
      <x v="1"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um of AVE 2006-2008" fld="10" baseField="0" baseItem="0" numFmtId="2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7" cacheId="16" applyNumberFormats="0" applyBorderFormats="0" applyFontFormats="0" applyPatternFormats="0" applyAlignmentFormats="0" applyWidthHeightFormats="1" dataCaption="Values" updatedVersion="3" minRefreshableVersion="3" showCalcMbrs="0" useAutoFormatting="1" rowGrandTotals="0" itemPrintTitles="1" createdVersion="3" indent="0" outline="1" outlineData="1" multipleFieldFilters="0">
  <location ref="L2:Z5" firstHeaderRow="1" firstDataRow="2" firstDataCol="1"/>
  <pivotFields count="10">
    <pivotField axis="axisRow" showAll="0">
      <items count="3">
        <item x="0"/>
        <item x="1"/>
        <item t="default"/>
      </items>
    </pivotField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2" showAll="0"/>
  </pivotFields>
  <rowFields count="1">
    <field x="0"/>
  </rowFields>
  <rowItems count="2">
    <i>
      <x/>
    </i>
    <i>
      <x v="1"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AVE 2005-2007" fld="9" baseField="0" baseItem="0" numFmtId="2"/>
  </dataFields>
  <formats count="2">
    <format dxfId="7">
      <pivotArea field="0" type="button" dataOnly="0" labelOnly="1" outline="0" axis="axisRow" fieldPosition="0"/>
    </format>
    <format dxfId="6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6" cacheId="1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L2:N6" firstHeaderRow="1" firstDataRow="2" firstDataCol="1"/>
  <pivotFields count="10">
    <pivotField axis="axisRow" showAll="0">
      <items count="3">
        <item x="0"/>
        <item x="1"/>
        <item t="default"/>
      </items>
    </pivotField>
    <pivotField showAll="0"/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2"/>
  </colFields>
  <colItems count="2">
    <i>
      <x/>
    </i>
    <i t="grand">
      <x/>
    </i>
  </colItems>
  <dataFields count="1">
    <dataField name="Sum of AVE 2005-2007" fld="9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11" cacheId="1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B180:DB184" firstHeaderRow="1" firstDataRow="2" firstDataCol="1"/>
  <pivotFields count="3">
    <pivotField axis="axisRow" showAll="0">
      <items count="5">
        <item h="1" x="0"/>
        <item x="1"/>
        <item h="1" x="2"/>
        <item x="3"/>
        <item t="default"/>
      </items>
    </pivotField>
    <pivotField axis="axisCol" showAll="0">
      <items count="117">
        <item x="17"/>
        <item x="31"/>
        <item x="35"/>
        <item x="20"/>
        <item x="62"/>
        <item x="51"/>
        <item x="14"/>
        <item x="75"/>
        <item x="65"/>
        <item x="111"/>
        <item x="11"/>
        <item x="97"/>
        <item x="78"/>
        <item x="71"/>
        <item x="70"/>
        <item x="29"/>
        <item x="40"/>
        <item x="102"/>
        <item x="93"/>
        <item x="107"/>
        <item x="91"/>
        <item x="2"/>
        <item x="69"/>
        <item x="101"/>
        <item x="114"/>
        <item x="83"/>
        <item x="13"/>
        <item x="48"/>
        <item x="96"/>
        <item x="39"/>
        <item x="113"/>
        <item x="81"/>
        <item x="109"/>
        <item x="1"/>
        <item x="82"/>
        <item x="68"/>
        <item x="105"/>
        <item x="89"/>
        <item x="22"/>
        <item x="19"/>
        <item x="58"/>
        <item x="24"/>
        <item x="56"/>
        <item x="67"/>
        <item x="7"/>
        <item x="15"/>
        <item x="80"/>
        <item x="3"/>
        <item x="73"/>
        <item x="21"/>
        <item x="49"/>
        <item x="79"/>
        <item x="64"/>
        <item x="76"/>
        <item x="37"/>
        <item x="12"/>
        <item x="50"/>
        <item x="77"/>
        <item x="38"/>
        <item x="110"/>
        <item x="98"/>
        <item x="30"/>
        <item x="85"/>
        <item x="94"/>
        <item x="43"/>
        <item x="103"/>
        <item x="88"/>
        <item x="104"/>
        <item x="44"/>
        <item x="53"/>
        <item x="41"/>
        <item x="86"/>
        <item x="55"/>
        <item x="33"/>
        <item x="72"/>
        <item x="34"/>
        <item x="46"/>
        <item x="84"/>
        <item x="106"/>
        <item x="108"/>
        <item x="99"/>
        <item x="87"/>
        <item x="60"/>
        <item x="27"/>
        <item x="26"/>
        <item x="115"/>
        <item x="10"/>
        <item x="25"/>
        <item x="61"/>
        <item x="59"/>
        <item x="6"/>
        <item x="95"/>
        <item x="112"/>
        <item x="9"/>
        <item x="16"/>
        <item x="4"/>
        <item x="8"/>
        <item x="42"/>
        <item x="92"/>
        <item x="100"/>
        <item x="52"/>
        <item x="74"/>
        <item x="32"/>
        <item x="47"/>
        <item x="45"/>
        <item x="36"/>
        <item x="66"/>
        <item x="90"/>
        <item x="57"/>
        <item x="54"/>
        <item x="63"/>
        <item x="5"/>
        <item x="28"/>
        <item x="23"/>
        <item x="0"/>
        <item x="18"/>
        <item t="default"/>
      </items>
    </pivotField>
    <pivotField dataField="1" numFmtId="3" showAll="0"/>
  </pivotFields>
  <rowFields count="1">
    <field x="0"/>
  </rowFields>
  <rowItems count="3">
    <i>
      <x v="1"/>
    </i>
    <i>
      <x v="3"/>
    </i>
    <i t="grand">
      <x/>
    </i>
  </rowItems>
  <colFields count="1">
    <field x="1"/>
  </colFields>
  <colItems count="10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4"/>
    </i>
    <i>
      <x v="85"/>
    </i>
    <i>
      <x v="86"/>
    </i>
    <i>
      <x v="87"/>
    </i>
    <i>
      <x v="88"/>
    </i>
    <i>
      <x v="89"/>
    </i>
    <i>
      <x v="90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colItems>
  <dataFields count="1">
    <dataField name="Sum of VoP 2005" fld="2" baseField="0" baseItem="0"/>
  </dataFields>
  <formats count="3"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10" cacheId="1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B186:DB190" firstHeaderRow="1" firstDataRow="2" firstDataCol="1"/>
  <pivotFields count="6">
    <pivotField axis="axisRow" showAll="0">
      <items count="5">
        <item h="1" x="0"/>
        <item x="1"/>
        <item h="1" x="2"/>
        <item x="3"/>
        <item t="default"/>
      </items>
    </pivotField>
    <pivotField axis="axisCol" showAll="0">
      <items count="117">
        <item x="17"/>
        <item x="31"/>
        <item x="35"/>
        <item x="20"/>
        <item x="62"/>
        <item x="51"/>
        <item x="14"/>
        <item x="75"/>
        <item x="65"/>
        <item x="111"/>
        <item x="11"/>
        <item x="97"/>
        <item x="78"/>
        <item x="71"/>
        <item x="70"/>
        <item x="29"/>
        <item x="40"/>
        <item x="102"/>
        <item x="93"/>
        <item x="107"/>
        <item x="91"/>
        <item x="2"/>
        <item x="69"/>
        <item x="101"/>
        <item x="114"/>
        <item x="83"/>
        <item x="13"/>
        <item x="48"/>
        <item x="96"/>
        <item x="39"/>
        <item x="113"/>
        <item x="81"/>
        <item x="109"/>
        <item x="1"/>
        <item x="82"/>
        <item x="68"/>
        <item x="105"/>
        <item x="89"/>
        <item x="22"/>
        <item x="19"/>
        <item x="58"/>
        <item x="24"/>
        <item x="56"/>
        <item x="67"/>
        <item x="7"/>
        <item x="15"/>
        <item x="80"/>
        <item x="3"/>
        <item x="73"/>
        <item x="21"/>
        <item x="49"/>
        <item x="79"/>
        <item x="64"/>
        <item x="76"/>
        <item x="37"/>
        <item x="12"/>
        <item x="50"/>
        <item x="77"/>
        <item x="38"/>
        <item x="110"/>
        <item x="98"/>
        <item x="30"/>
        <item x="85"/>
        <item x="94"/>
        <item x="43"/>
        <item x="103"/>
        <item x="88"/>
        <item x="104"/>
        <item x="44"/>
        <item x="53"/>
        <item x="41"/>
        <item x="86"/>
        <item x="55"/>
        <item x="33"/>
        <item x="72"/>
        <item x="34"/>
        <item x="46"/>
        <item x="84"/>
        <item x="106"/>
        <item x="108"/>
        <item x="99"/>
        <item x="87"/>
        <item x="60"/>
        <item x="27"/>
        <item x="26"/>
        <item x="115"/>
        <item x="10"/>
        <item x="25"/>
        <item x="61"/>
        <item x="59"/>
        <item x="6"/>
        <item x="95"/>
        <item x="112"/>
        <item x="9"/>
        <item x="16"/>
        <item x="4"/>
        <item x="8"/>
        <item x="42"/>
        <item x="92"/>
        <item x="100"/>
        <item x="52"/>
        <item x="74"/>
        <item x="32"/>
        <item x="47"/>
        <item x="45"/>
        <item x="36"/>
        <item x="66"/>
        <item x="90"/>
        <item x="57"/>
        <item x="54"/>
        <item x="63"/>
        <item x="5"/>
        <item x="28"/>
        <item x="23"/>
        <item x="0"/>
        <item x="18"/>
        <item t="default"/>
      </items>
    </pivotField>
    <pivotField numFmtId="3" showAll="0"/>
    <pivotField numFmtId="10" showAll="0"/>
    <pivotField showAll="0"/>
    <pivotField dataField="1" numFmtId="10" showAll="0"/>
  </pivotFields>
  <rowFields count="1">
    <field x="0"/>
  </rowFields>
  <rowItems count="3">
    <i>
      <x v="1"/>
    </i>
    <i>
      <x v="3"/>
    </i>
    <i t="grand">
      <x/>
    </i>
  </rowItems>
  <colFields count="1">
    <field x="1"/>
  </colFields>
  <colItems count="10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4"/>
    </i>
    <i>
      <x v="85"/>
    </i>
    <i>
      <x v="86"/>
    </i>
    <i>
      <x v="87"/>
    </i>
    <i>
      <x v="88"/>
    </i>
    <i>
      <x v="89"/>
    </i>
    <i>
      <x v="90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colItems>
  <dataFields count="1">
    <dataField name="Average of %change" fld="5" subtotal="average" baseField="0" baseItem="0" numFmtId="10"/>
  </dataFields>
  <formats count="3">
    <format dxfId="5">
      <pivotArea type="all" dataOnly="0" outline="0" fieldPosition="0"/>
    </format>
    <format dxfId="4">
      <pivotArea type="all" dataOnly="0" outline="0" fieldPosition="0"/>
    </format>
    <format dxfId="3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675"/>
  <sheetViews>
    <sheetView showGridLines="0" tabSelected="1" workbookViewId="0"/>
  </sheetViews>
  <sheetFormatPr defaultRowHeight="15"/>
  <cols>
    <col min="1" max="1" width="9.85546875" customWidth="1"/>
    <col min="2" max="2" width="11.85546875" hidden="1" customWidth="1"/>
    <col min="3" max="3" width="19.140625" customWidth="1"/>
    <col min="4" max="4" width="9.5703125" hidden="1" customWidth="1"/>
    <col min="5" max="5" width="16.7109375" customWidth="1"/>
    <col min="6" max="6" width="12.5703125" hidden="1" customWidth="1"/>
    <col min="7" max="10" width="9" customWidth="1"/>
    <col min="11" max="11" width="14" customWidth="1"/>
    <col min="12" max="12" width="20.5703125" customWidth="1"/>
    <col min="13" max="13" width="16.28515625" customWidth="1"/>
    <col min="14" max="14" width="10.140625" customWidth="1"/>
    <col min="15" max="15" width="8" customWidth="1"/>
    <col min="16" max="16" width="10.28515625" customWidth="1"/>
    <col min="17" max="17" width="13.42578125" customWidth="1"/>
    <col min="18" max="18" width="21.7109375" customWidth="1"/>
    <col min="19" max="19" width="8" customWidth="1"/>
    <col min="20" max="21" width="12" customWidth="1"/>
    <col min="22" max="22" width="11.7109375" customWidth="1"/>
    <col min="23" max="23" width="9.140625" customWidth="1"/>
    <col min="24" max="24" width="12" customWidth="1"/>
    <col min="25" max="25" width="11" customWidth="1"/>
    <col min="26" max="26" width="15" customWidth="1"/>
    <col min="27" max="27" width="12" customWidth="1"/>
    <col min="28" max="28" width="5.7109375" customWidth="1"/>
    <col min="29" max="29" width="11.28515625" customWidth="1"/>
    <col min="30" max="30" width="22.140625" customWidth="1"/>
    <col min="31" max="31" width="11.7109375" customWidth="1"/>
    <col min="32" max="32" width="22.140625" customWidth="1"/>
    <col min="33" max="33" width="11.5703125" customWidth="1"/>
    <col min="34" max="34" width="22.140625" customWidth="1"/>
    <col min="35" max="35" width="11.5703125" customWidth="1"/>
    <col min="36" max="36" width="22.140625" customWidth="1"/>
    <col min="37" max="37" width="11.5703125" customWidth="1"/>
    <col min="38" max="38" width="22.140625" customWidth="1"/>
    <col min="39" max="39" width="15" customWidth="1"/>
    <col min="40" max="40" width="22.140625" customWidth="1"/>
    <col min="41" max="41" width="11.5703125" customWidth="1"/>
    <col min="42" max="42" width="22.140625" customWidth="1"/>
    <col min="43" max="43" width="11.5703125" customWidth="1"/>
    <col min="44" max="44" width="22.140625" customWidth="1"/>
    <col min="45" max="45" width="16.5703125" customWidth="1"/>
    <col min="46" max="46" width="27.140625" customWidth="1"/>
    <col min="47" max="48" width="13.140625" customWidth="1"/>
    <col min="49" max="49" width="11.5703125" customWidth="1"/>
    <col min="50" max="51" width="13.140625" customWidth="1"/>
    <col min="52" max="52" width="15" customWidth="1"/>
    <col min="53" max="54" width="13.140625" customWidth="1"/>
    <col min="55" max="55" width="11.5703125" customWidth="1"/>
    <col min="56" max="57" width="13.140625" customWidth="1"/>
    <col min="58" max="58" width="11.5703125" customWidth="1"/>
    <col min="59" max="60" width="13.140625" customWidth="1"/>
    <col min="61" max="61" width="16.5703125" customWidth="1"/>
    <col min="62" max="63" width="18.140625" customWidth="1"/>
  </cols>
  <sheetData>
    <row r="1" spans="1:63" ht="18.75">
      <c r="A1" s="41" t="s">
        <v>93</v>
      </c>
      <c r="E1" s="1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>
        <v>2005</v>
      </c>
      <c r="H2" s="15">
        <v>2006</v>
      </c>
      <c r="I2" s="15">
        <v>2007</v>
      </c>
      <c r="J2" s="88">
        <v>2008</v>
      </c>
      <c r="K2" s="91" t="s">
        <v>192</v>
      </c>
      <c r="L2" s="17" t="s">
        <v>193</v>
      </c>
      <c r="M2" s="17" t="s">
        <v>8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>
      <c r="A3" s="16" t="s">
        <v>190</v>
      </c>
      <c r="B3" s="16">
        <v>16</v>
      </c>
      <c r="C3" s="16" t="s">
        <v>6</v>
      </c>
      <c r="D3" s="16">
        <v>486</v>
      </c>
      <c r="E3" s="16" t="s">
        <v>7</v>
      </c>
      <c r="F3" s="16">
        <v>51</v>
      </c>
      <c r="G3" s="16">
        <v>898710</v>
      </c>
      <c r="H3" s="16">
        <v>909060</v>
      </c>
      <c r="I3" s="16">
        <v>1004520</v>
      </c>
      <c r="J3" s="89">
        <v>877123</v>
      </c>
      <c r="K3" s="92">
        <f>IF(ISERROR(AVERAGE(G3:J3))," ",AVERAGE(G3:J3))</f>
        <v>922353.25</v>
      </c>
      <c r="L3" s="17" t="s">
        <v>10</v>
      </c>
      <c r="M3" t="s">
        <v>6</v>
      </c>
      <c r="N3" t="s">
        <v>9</v>
      </c>
      <c r="O3" t="s">
        <v>11</v>
      </c>
      <c r="P3" t="s">
        <v>12</v>
      </c>
      <c r="Q3" t="s">
        <v>13</v>
      </c>
      <c r="R3" t="s">
        <v>14</v>
      </c>
      <c r="S3" t="s">
        <v>15</v>
      </c>
      <c r="T3" t="s">
        <v>16</v>
      </c>
      <c r="U3" t="s">
        <v>17</v>
      </c>
      <c r="V3" t="s">
        <v>18</v>
      </c>
      <c r="W3" t="s">
        <v>19</v>
      </c>
      <c r="X3" t="s">
        <v>20</v>
      </c>
      <c r="Y3" t="s">
        <v>21</v>
      </c>
      <c r="Z3" t="s">
        <v>22</v>
      </c>
      <c r="AA3" t="s">
        <v>23</v>
      </c>
      <c r="AB3" t="s">
        <v>24</v>
      </c>
      <c r="AC3" t="s">
        <v>25</v>
      </c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>
      <c r="A4" s="16" t="s">
        <v>190</v>
      </c>
      <c r="B4" s="16">
        <v>16</v>
      </c>
      <c r="C4" s="16" t="s">
        <v>9</v>
      </c>
      <c r="D4" s="16">
        <v>176</v>
      </c>
      <c r="E4" s="16" t="s">
        <v>7</v>
      </c>
      <c r="F4" s="16">
        <v>51</v>
      </c>
      <c r="G4" s="16">
        <v>34000</v>
      </c>
      <c r="H4" s="16">
        <v>36865</v>
      </c>
      <c r="I4" s="16">
        <v>41185</v>
      </c>
      <c r="J4" s="89">
        <v>37000</v>
      </c>
      <c r="K4" s="92">
        <f t="shared" ref="K4:K34" si="0">IF(ISERROR(AVERAGE(G4:J4))," ",AVERAGE(G4:J4))</f>
        <v>37262.5</v>
      </c>
      <c r="L4" s="2" t="s">
        <v>190</v>
      </c>
      <c r="M4" s="18">
        <v>922353.25</v>
      </c>
      <c r="N4" s="18">
        <v>37262.5</v>
      </c>
      <c r="O4" s="18">
        <v>0</v>
      </c>
      <c r="P4" s="18">
        <v>9092</v>
      </c>
      <c r="Q4" s="18">
        <v>0</v>
      </c>
      <c r="R4" s="18">
        <v>41759.5</v>
      </c>
      <c r="S4" s="18">
        <v>106195</v>
      </c>
      <c r="T4" s="18">
        <v>781606.25</v>
      </c>
      <c r="U4" s="18">
        <v>13834.75</v>
      </c>
      <c r="V4" s="18">
        <v>1151.25</v>
      </c>
      <c r="W4" s="18">
        <v>0</v>
      </c>
      <c r="X4" s="18">
        <v>42632654.5</v>
      </c>
      <c r="Y4" s="18">
        <v>261.25</v>
      </c>
      <c r="Z4" s="18">
        <v>307611.5</v>
      </c>
      <c r="AA4" s="18">
        <v>822996.25</v>
      </c>
      <c r="AB4" s="18">
        <v>0</v>
      </c>
      <c r="AC4" s="18">
        <v>45676778</v>
      </c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>
      <c r="A5" s="16" t="s">
        <v>190</v>
      </c>
      <c r="B5" s="16">
        <v>16</v>
      </c>
      <c r="C5" s="16" t="s">
        <v>11</v>
      </c>
      <c r="D5" s="16">
        <v>125</v>
      </c>
      <c r="E5" s="16" t="s">
        <v>7</v>
      </c>
      <c r="F5" s="16">
        <v>51</v>
      </c>
      <c r="G5" s="81"/>
      <c r="H5" s="81"/>
      <c r="I5" s="81"/>
      <c r="J5" s="90"/>
      <c r="K5" s="92" t="str">
        <f t="shared" si="0"/>
        <v xml:space="preserve"> </v>
      </c>
      <c r="L5" s="2" t="s">
        <v>191</v>
      </c>
      <c r="M5" s="18">
        <v>22481400</v>
      </c>
      <c r="N5" s="18">
        <v>3210200</v>
      </c>
      <c r="O5" s="18">
        <v>8151500</v>
      </c>
      <c r="P5" s="18">
        <v>5781775</v>
      </c>
      <c r="Q5" s="18">
        <v>0</v>
      </c>
      <c r="R5" s="18">
        <v>7301825</v>
      </c>
      <c r="S5" s="18">
        <v>915100</v>
      </c>
      <c r="T5" s="18">
        <v>17123075</v>
      </c>
      <c r="U5" s="18">
        <v>11217275</v>
      </c>
      <c r="V5" s="18">
        <v>2618725</v>
      </c>
      <c r="W5" s="18">
        <v>0</v>
      </c>
      <c r="X5" s="18">
        <v>142414275</v>
      </c>
      <c r="Y5" s="18">
        <v>7487650</v>
      </c>
      <c r="Z5" s="18">
        <v>1101775</v>
      </c>
      <c r="AA5" s="18">
        <v>73092075</v>
      </c>
      <c r="AB5" s="18">
        <v>0</v>
      </c>
      <c r="AC5" s="18">
        <v>302896650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>
      <c r="A6" s="16" t="s">
        <v>190</v>
      </c>
      <c r="B6" s="16">
        <v>16</v>
      </c>
      <c r="C6" s="16" t="s">
        <v>12</v>
      </c>
      <c r="D6" s="16">
        <v>191</v>
      </c>
      <c r="E6" s="16" t="s">
        <v>7</v>
      </c>
      <c r="F6" s="16">
        <v>51</v>
      </c>
      <c r="G6" s="16">
        <v>9630</v>
      </c>
      <c r="H6" s="16">
        <v>9760</v>
      </c>
      <c r="I6" s="16">
        <v>9810</v>
      </c>
      <c r="J6" s="89">
        <v>7168</v>
      </c>
      <c r="K6" s="92">
        <f t="shared" si="0"/>
        <v>9092</v>
      </c>
      <c r="L6" s="2" t="s">
        <v>25</v>
      </c>
      <c r="M6" s="18">
        <v>23403753.25</v>
      </c>
      <c r="N6" s="18">
        <v>3247462.5</v>
      </c>
      <c r="O6" s="18">
        <v>8151500</v>
      </c>
      <c r="P6" s="18">
        <v>5790867</v>
      </c>
      <c r="Q6" s="18">
        <v>0</v>
      </c>
      <c r="R6" s="18">
        <v>7343584.5</v>
      </c>
      <c r="S6" s="18">
        <v>1021295</v>
      </c>
      <c r="T6" s="18">
        <v>17904681.25</v>
      </c>
      <c r="U6" s="18">
        <v>11231109.75</v>
      </c>
      <c r="V6" s="18">
        <v>2619876.25</v>
      </c>
      <c r="W6" s="18">
        <v>0</v>
      </c>
      <c r="X6" s="18">
        <v>185046929.5</v>
      </c>
      <c r="Y6" s="18">
        <v>7487911.25</v>
      </c>
      <c r="Z6" s="18">
        <v>1409386.5</v>
      </c>
      <c r="AA6" s="18">
        <v>73915071.25</v>
      </c>
      <c r="AB6" s="18">
        <v>0</v>
      </c>
      <c r="AC6" s="18">
        <v>348573428</v>
      </c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>
      <c r="A7" s="16" t="s">
        <v>190</v>
      </c>
      <c r="B7" s="16">
        <v>16</v>
      </c>
      <c r="C7" s="16" t="s">
        <v>13</v>
      </c>
      <c r="D7" s="16">
        <v>195</v>
      </c>
      <c r="E7" s="16" t="s">
        <v>7</v>
      </c>
      <c r="F7" s="16">
        <v>51</v>
      </c>
      <c r="G7" s="81"/>
      <c r="H7" s="81"/>
      <c r="I7" s="81"/>
      <c r="J7" s="90"/>
      <c r="K7" s="92" t="str">
        <f t="shared" si="0"/>
        <v xml:space="preserve"> </v>
      </c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>
      <c r="A8" s="16" t="s">
        <v>190</v>
      </c>
      <c r="B8" s="16">
        <v>16</v>
      </c>
      <c r="C8" s="16" t="s">
        <v>14</v>
      </c>
      <c r="D8" s="16">
        <v>242</v>
      </c>
      <c r="E8" s="16" t="s">
        <v>7</v>
      </c>
      <c r="F8" s="16">
        <v>51</v>
      </c>
      <c r="G8" s="16">
        <v>38880</v>
      </c>
      <c r="H8" s="16">
        <v>37980</v>
      </c>
      <c r="I8" s="16">
        <v>45910</v>
      </c>
      <c r="J8" s="89">
        <v>44268</v>
      </c>
      <c r="K8" s="92">
        <f t="shared" si="0"/>
        <v>41759.5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>
      <c r="A9" s="16" t="s">
        <v>190</v>
      </c>
      <c r="B9" s="16">
        <v>16</v>
      </c>
      <c r="C9" s="16" t="s">
        <v>15</v>
      </c>
      <c r="D9" s="16">
        <v>201</v>
      </c>
      <c r="E9" s="16" t="s">
        <v>7</v>
      </c>
      <c r="F9" s="16">
        <v>51</v>
      </c>
      <c r="G9" s="16">
        <v>121065</v>
      </c>
      <c r="H9" s="16">
        <v>115370</v>
      </c>
      <c r="I9" s="16">
        <v>116810</v>
      </c>
      <c r="J9" s="89">
        <v>71535</v>
      </c>
      <c r="K9" s="92">
        <f t="shared" si="0"/>
        <v>106195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>
      <c r="A10" s="16" t="s">
        <v>190</v>
      </c>
      <c r="B10" s="16">
        <v>16</v>
      </c>
      <c r="C10" s="16" t="s">
        <v>16</v>
      </c>
      <c r="D10" s="16">
        <v>56</v>
      </c>
      <c r="E10" s="16" t="s">
        <v>7</v>
      </c>
      <c r="F10" s="16">
        <v>51</v>
      </c>
      <c r="G10" s="16">
        <v>356280</v>
      </c>
      <c r="H10" s="16">
        <v>521525</v>
      </c>
      <c r="I10" s="16">
        <v>902150</v>
      </c>
      <c r="J10" s="89">
        <v>1346470</v>
      </c>
      <c r="K10" s="92">
        <f t="shared" si="0"/>
        <v>781606.25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>
      <c r="A11" s="16" t="s">
        <v>190</v>
      </c>
      <c r="B11" s="16">
        <v>16</v>
      </c>
      <c r="C11" s="16" t="s">
        <v>17</v>
      </c>
      <c r="D11" s="16">
        <v>79</v>
      </c>
      <c r="E11" s="16" t="s">
        <v>7</v>
      </c>
      <c r="F11" s="16">
        <v>51</v>
      </c>
      <c r="G11" s="16">
        <v>17150</v>
      </c>
      <c r="H11" s="16">
        <v>17880</v>
      </c>
      <c r="I11" s="16">
        <v>13795</v>
      </c>
      <c r="J11" s="89">
        <v>6514</v>
      </c>
      <c r="K11" s="92">
        <f t="shared" si="0"/>
        <v>13834.75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>
      <c r="A12" s="16" t="s">
        <v>190</v>
      </c>
      <c r="B12" s="16">
        <v>16</v>
      </c>
      <c r="C12" s="16" t="s">
        <v>18</v>
      </c>
      <c r="D12" s="16">
        <v>197</v>
      </c>
      <c r="E12" s="16" t="s">
        <v>7</v>
      </c>
      <c r="F12" s="16">
        <v>51</v>
      </c>
      <c r="G12" s="16">
        <v>1005</v>
      </c>
      <c r="H12" s="16">
        <v>1015</v>
      </c>
      <c r="I12" s="16">
        <v>1445</v>
      </c>
      <c r="J12" s="89">
        <v>1140</v>
      </c>
      <c r="K12" s="92">
        <f t="shared" si="0"/>
        <v>1151.25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>
      <c r="A13" s="16" t="s">
        <v>190</v>
      </c>
      <c r="B13" s="16">
        <v>16</v>
      </c>
      <c r="C13" s="16" t="s">
        <v>19</v>
      </c>
      <c r="D13" s="16">
        <v>489</v>
      </c>
      <c r="E13" s="16" t="s">
        <v>7</v>
      </c>
      <c r="F13" s="16">
        <v>51</v>
      </c>
      <c r="G13" s="81"/>
      <c r="H13" s="81"/>
      <c r="I13" s="81"/>
      <c r="J13" s="90"/>
      <c r="K13" s="92" t="str">
        <f t="shared" si="0"/>
        <v xml:space="preserve"> 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>
      <c r="A14" s="16" t="s">
        <v>190</v>
      </c>
      <c r="B14" s="16">
        <v>16</v>
      </c>
      <c r="C14" s="16" t="s">
        <v>20</v>
      </c>
      <c r="D14" s="16">
        <v>27</v>
      </c>
      <c r="E14" s="16" t="s">
        <v>7</v>
      </c>
      <c r="F14" s="16">
        <v>51</v>
      </c>
      <c r="G14" s="16">
        <v>39795618</v>
      </c>
      <c r="H14" s="16">
        <v>40773000</v>
      </c>
      <c r="I14" s="16">
        <v>43057000</v>
      </c>
      <c r="J14" s="89">
        <v>46905000</v>
      </c>
      <c r="K14" s="92">
        <f t="shared" si="0"/>
        <v>42632654.5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>
      <c r="A15" s="16" t="s">
        <v>190</v>
      </c>
      <c r="B15" s="16">
        <v>16</v>
      </c>
      <c r="C15" s="16" t="s">
        <v>21</v>
      </c>
      <c r="D15" s="16">
        <v>83</v>
      </c>
      <c r="E15" s="16" t="s">
        <v>7</v>
      </c>
      <c r="F15" s="16">
        <v>51</v>
      </c>
      <c r="G15" s="16">
        <v>555</v>
      </c>
      <c r="H15" s="16">
        <v>250</v>
      </c>
      <c r="I15" s="16">
        <v>120</v>
      </c>
      <c r="J15" s="89">
        <v>120</v>
      </c>
      <c r="K15" s="92">
        <f t="shared" si="0"/>
        <v>261.25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>
      <c r="A16" s="16" t="s">
        <v>190</v>
      </c>
      <c r="B16" s="16">
        <v>16</v>
      </c>
      <c r="C16" s="16" t="s">
        <v>22</v>
      </c>
      <c r="D16" s="16">
        <v>122</v>
      </c>
      <c r="E16" s="16" t="s">
        <v>7</v>
      </c>
      <c r="F16" s="16">
        <v>51</v>
      </c>
      <c r="G16" s="16">
        <v>311440</v>
      </c>
      <c r="H16" s="16">
        <v>307695</v>
      </c>
      <c r="I16" s="16">
        <v>304090</v>
      </c>
      <c r="J16" s="89">
        <v>307221</v>
      </c>
      <c r="K16" s="92">
        <f t="shared" si="0"/>
        <v>307611.5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>
      <c r="A17" s="16" t="s">
        <v>190</v>
      </c>
      <c r="B17" s="16">
        <v>16</v>
      </c>
      <c r="C17" s="16" t="s">
        <v>23</v>
      </c>
      <c r="D17" s="16">
        <v>15</v>
      </c>
      <c r="E17" s="16" t="s">
        <v>7</v>
      </c>
      <c r="F17" s="16">
        <v>51</v>
      </c>
      <c r="G17" s="16">
        <v>975985</v>
      </c>
      <c r="H17" s="16">
        <v>735000</v>
      </c>
      <c r="I17" s="16">
        <v>737000</v>
      </c>
      <c r="J17" s="89">
        <v>844000</v>
      </c>
      <c r="K17" s="92">
        <f t="shared" si="0"/>
        <v>822996.25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>
      <c r="A18" s="16" t="s">
        <v>190</v>
      </c>
      <c r="B18" s="16">
        <v>16</v>
      </c>
      <c r="C18" s="16" t="s">
        <v>24</v>
      </c>
      <c r="D18" s="16">
        <v>137</v>
      </c>
      <c r="E18" s="16" t="s">
        <v>7</v>
      </c>
      <c r="F18" s="16">
        <v>51</v>
      </c>
      <c r="G18" s="81"/>
      <c r="H18" s="81"/>
      <c r="I18" s="81"/>
      <c r="J18" s="90"/>
      <c r="K18" s="92" t="str">
        <f t="shared" si="0"/>
        <v xml:space="preserve"> 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>
      <c r="A19" s="16" t="s">
        <v>191</v>
      </c>
      <c r="B19" s="16">
        <v>100</v>
      </c>
      <c r="C19" s="16" t="s">
        <v>6</v>
      </c>
      <c r="D19" s="16">
        <v>486</v>
      </c>
      <c r="E19" s="16" t="s">
        <v>7</v>
      </c>
      <c r="F19" s="16">
        <v>51</v>
      </c>
      <c r="G19" s="16">
        <v>18887800</v>
      </c>
      <c r="H19" s="16">
        <v>20997800</v>
      </c>
      <c r="I19" s="16">
        <v>23823000</v>
      </c>
      <c r="J19" s="89">
        <v>26217000</v>
      </c>
      <c r="K19" s="92">
        <f t="shared" si="0"/>
        <v>22481400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>
      <c r="A20" s="16" t="s">
        <v>191</v>
      </c>
      <c r="B20" s="16">
        <v>100</v>
      </c>
      <c r="C20" s="16" t="s">
        <v>9</v>
      </c>
      <c r="D20" s="16">
        <v>176</v>
      </c>
      <c r="E20" s="16" t="s">
        <v>7</v>
      </c>
      <c r="F20" s="16">
        <v>51</v>
      </c>
      <c r="G20" s="16">
        <v>2630800</v>
      </c>
      <c r="H20" s="16">
        <v>3270000</v>
      </c>
      <c r="I20" s="16">
        <v>3930000</v>
      </c>
      <c r="J20" s="89">
        <v>3010000</v>
      </c>
      <c r="K20" s="92">
        <f t="shared" si="0"/>
        <v>3210200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>
      <c r="A21" s="16" t="s">
        <v>191</v>
      </c>
      <c r="B21" s="16">
        <v>100</v>
      </c>
      <c r="C21" s="16" t="s">
        <v>11</v>
      </c>
      <c r="D21" s="16">
        <v>125</v>
      </c>
      <c r="E21" s="16" t="s">
        <v>7</v>
      </c>
      <c r="F21" s="16">
        <v>51</v>
      </c>
      <c r="G21" s="16">
        <v>7462800</v>
      </c>
      <c r="H21" s="16">
        <v>7854900</v>
      </c>
      <c r="I21" s="16">
        <v>8232300</v>
      </c>
      <c r="J21" s="89">
        <v>9056000</v>
      </c>
      <c r="K21" s="92">
        <f t="shared" si="0"/>
        <v>8151500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>
      <c r="A22" s="16" t="s">
        <v>191</v>
      </c>
      <c r="B22" s="16">
        <v>100</v>
      </c>
      <c r="C22" s="16" t="s">
        <v>12</v>
      </c>
      <c r="D22" s="16">
        <v>191</v>
      </c>
      <c r="E22" s="16" t="s">
        <v>7</v>
      </c>
      <c r="F22" s="16">
        <v>51</v>
      </c>
      <c r="G22" s="16">
        <v>5469400</v>
      </c>
      <c r="H22" s="16">
        <v>5575400</v>
      </c>
      <c r="I22" s="16">
        <v>6333700</v>
      </c>
      <c r="J22" s="89">
        <v>5748600</v>
      </c>
      <c r="K22" s="92">
        <f t="shared" si="0"/>
        <v>5781775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>
      <c r="A23" s="16" t="s">
        <v>191</v>
      </c>
      <c r="B23" s="16">
        <v>100</v>
      </c>
      <c r="C23" s="16" t="s">
        <v>13</v>
      </c>
      <c r="D23" s="16">
        <v>195</v>
      </c>
      <c r="E23" s="16" t="s">
        <v>7</v>
      </c>
      <c r="F23" s="16">
        <v>51</v>
      </c>
      <c r="G23" s="81"/>
      <c r="H23" s="81"/>
      <c r="I23" s="81"/>
      <c r="J23" s="90"/>
      <c r="K23" s="92" t="str">
        <f t="shared" si="0"/>
        <v xml:space="preserve"> 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>
      <c r="A24" s="16" t="s">
        <v>191</v>
      </c>
      <c r="B24" s="16">
        <v>100</v>
      </c>
      <c r="C24" s="16" t="s">
        <v>14</v>
      </c>
      <c r="D24" s="16">
        <v>242</v>
      </c>
      <c r="E24" s="16" t="s">
        <v>7</v>
      </c>
      <c r="F24" s="16">
        <v>51</v>
      </c>
      <c r="G24" s="16">
        <v>7993300</v>
      </c>
      <c r="H24" s="16">
        <v>4863500</v>
      </c>
      <c r="I24" s="16">
        <v>9182500</v>
      </c>
      <c r="J24" s="89">
        <v>7168000</v>
      </c>
      <c r="K24" s="92">
        <f t="shared" si="0"/>
        <v>7301825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>
      <c r="A25" s="16" t="s">
        <v>191</v>
      </c>
      <c r="B25" s="16">
        <v>100</v>
      </c>
      <c r="C25" s="16" t="s">
        <v>15</v>
      </c>
      <c r="D25" s="16">
        <v>201</v>
      </c>
      <c r="E25" s="16" t="s">
        <v>7</v>
      </c>
      <c r="F25" s="16">
        <v>51</v>
      </c>
      <c r="G25" s="16">
        <v>994200</v>
      </c>
      <c r="H25" s="16">
        <v>946200</v>
      </c>
      <c r="I25" s="16">
        <v>910000</v>
      </c>
      <c r="J25" s="89">
        <v>810000</v>
      </c>
      <c r="K25" s="92">
        <f t="shared" si="0"/>
        <v>915100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>
      <c r="A26" s="16" t="s">
        <v>191</v>
      </c>
      <c r="B26" s="16">
        <v>100</v>
      </c>
      <c r="C26" s="16" t="s">
        <v>16</v>
      </c>
      <c r="D26" s="16">
        <v>56</v>
      </c>
      <c r="E26" s="16" t="s">
        <v>7</v>
      </c>
      <c r="F26" s="16">
        <v>51</v>
      </c>
      <c r="G26" s="16">
        <v>14709900</v>
      </c>
      <c r="H26" s="16">
        <v>15097000</v>
      </c>
      <c r="I26" s="16">
        <v>18955400</v>
      </c>
      <c r="J26" s="89">
        <v>19730000</v>
      </c>
      <c r="K26" s="92">
        <f t="shared" si="0"/>
        <v>17123075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>
      <c r="A27" s="16" t="s">
        <v>191</v>
      </c>
      <c r="B27" s="16">
        <v>100</v>
      </c>
      <c r="C27" s="16" t="s">
        <v>17</v>
      </c>
      <c r="D27" s="16">
        <v>79</v>
      </c>
      <c r="E27" s="16" t="s">
        <v>7</v>
      </c>
      <c r="F27" s="16">
        <v>51</v>
      </c>
      <c r="G27" s="16">
        <v>10509200</v>
      </c>
      <c r="H27" s="16">
        <v>10346900</v>
      </c>
      <c r="I27" s="16">
        <v>12673000</v>
      </c>
      <c r="J27" s="89">
        <v>11340000</v>
      </c>
      <c r="K27" s="92">
        <f t="shared" si="0"/>
        <v>11217275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>
      <c r="A28" s="16" t="s">
        <v>191</v>
      </c>
      <c r="B28" s="16">
        <v>100</v>
      </c>
      <c r="C28" s="16" t="s">
        <v>18</v>
      </c>
      <c r="D28" s="16">
        <v>197</v>
      </c>
      <c r="E28" s="16" t="s">
        <v>7</v>
      </c>
      <c r="F28" s="16">
        <v>51</v>
      </c>
      <c r="G28" s="16">
        <v>2346900</v>
      </c>
      <c r="H28" s="16">
        <v>2738000</v>
      </c>
      <c r="I28" s="16">
        <v>2314100</v>
      </c>
      <c r="J28" s="89">
        <v>3075900</v>
      </c>
      <c r="K28" s="92">
        <f t="shared" si="0"/>
        <v>2618725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>
      <c r="A29" s="16" t="s">
        <v>191</v>
      </c>
      <c r="B29" s="16">
        <v>100</v>
      </c>
      <c r="C29" s="16" t="s">
        <v>19</v>
      </c>
      <c r="D29" s="16">
        <v>489</v>
      </c>
      <c r="E29" s="16" t="s">
        <v>7</v>
      </c>
      <c r="F29" s="16">
        <v>51</v>
      </c>
      <c r="G29" s="81"/>
      <c r="H29" s="81"/>
      <c r="I29" s="81"/>
      <c r="J29" s="90"/>
      <c r="K29" s="92" t="str">
        <f t="shared" si="0"/>
        <v xml:space="preserve"> 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>
      <c r="A30" s="16" t="s">
        <v>191</v>
      </c>
      <c r="B30" s="16">
        <v>100</v>
      </c>
      <c r="C30" s="16" t="s">
        <v>20</v>
      </c>
      <c r="D30" s="16">
        <v>27</v>
      </c>
      <c r="E30" s="16" t="s">
        <v>7</v>
      </c>
      <c r="F30" s="16">
        <v>51</v>
      </c>
      <c r="G30" s="16">
        <v>137690100</v>
      </c>
      <c r="H30" s="16">
        <v>139137000</v>
      </c>
      <c r="I30" s="16">
        <v>144570000</v>
      </c>
      <c r="J30" s="89">
        <v>148260000</v>
      </c>
      <c r="K30" s="92">
        <f t="shared" si="0"/>
        <v>142414275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>
      <c r="A31" s="16" t="s">
        <v>191</v>
      </c>
      <c r="B31" s="16">
        <v>100</v>
      </c>
      <c r="C31" s="16" t="s">
        <v>21</v>
      </c>
      <c r="D31" s="16">
        <v>83</v>
      </c>
      <c r="E31" s="16" t="s">
        <v>7</v>
      </c>
      <c r="F31" s="16">
        <v>51</v>
      </c>
      <c r="G31" s="16">
        <v>7244300</v>
      </c>
      <c r="H31" s="16">
        <v>7629600</v>
      </c>
      <c r="I31" s="16">
        <v>7150800</v>
      </c>
      <c r="J31" s="89">
        <v>7925900</v>
      </c>
      <c r="K31" s="92">
        <f t="shared" si="0"/>
        <v>7487650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>
      <c r="A32" s="16" t="s">
        <v>191</v>
      </c>
      <c r="B32" s="16">
        <v>100</v>
      </c>
      <c r="C32" s="16" t="s">
        <v>22</v>
      </c>
      <c r="D32" s="16">
        <v>122</v>
      </c>
      <c r="E32" s="16" t="s">
        <v>7</v>
      </c>
      <c r="F32" s="16">
        <v>51</v>
      </c>
      <c r="G32" s="16">
        <v>1179400</v>
      </c>
      <c r="H32" s="16">
        <v>1066500</v>
      </c>
      <c r="I32" s="16">
        <v>1067200</v>
      </c>
      <c r="J32" s="89">
        <v>1094000</v>
      </c>
      <c r="K32" s="92">
        <f t="shared" si="0"/>
        <v>1101775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>
      <c r="A33" s="16" t="s">
        <v>191</v>
      </c>
      <c r="B33" s="16">
        <v>100</v>
      </c>
      <c r="C33" s="16" t="s">
        <v>23</v>
      </c>
      <c r="D33" s="16">
        <v>15</v>
      </c>
      <c r="E33" s="16" t="s">
        <v>7</v>
      </c>
      <c r="F33" s="16">
        <v>51</v>
      </c>
      <c r="G33" s="16">
        <v>68636900</v>
      </c>
      <c r="H33" s="16">
        <v>69354500</v>
      </c>
      <c r="I33" s="16">
        <v>75806700</v>
      </c>
      <c r="J33" s="89">
        <v>78570200</v>
      </c>
      <c r="K33" s="92">
        <f t="shared" si="0"/>
        <v>73092075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>
      <c r="A34" s="16" t="s">
        <v>191</v>
      </c>
      <c r="B34" s="16">
        <v>100</v>
      </c>
      <c r="C34" s="16" t="s">
        <v>24</v>
      </c>
      <c r="D34" s="16">
        <v>137</v>
      </c>
      <c r="E34" s="16" t="s">
        <v>7</v>
      </c>
      <c r="F34" s="16">
        <v>51</v>
      </c>
      <c r="G34" s="81"/>
      <c r="H34" s="81"/>
      <c r="I34" s="81"/>
      <c r="J34" s="90"/>
      <c r="K34" s="92" t="str">
        <f t="shared" si="0"/>
        <v xml:space="preserve"> 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>
      <c r="A35" s="82"/>
      <c r="B35" s="82"/>
      <c r="C35" s="82"/>
      <c r="D35" s="82"/>
      <c r="E35" s="82"/>
      <c r="F35" s="82"/>
      <c r="G35" s="83"/>
      <c r="H35" s="83"/>
      <c r="I35" s="83"/>
      <c r="J35" s="83"/>
      <c r="K35" s="83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>
      <c r="A36" s="82"/>
      <c r="B36" s="82"/>
      <c r="C36" s="82"/>
      <c r="D36" s="82"/>
      <c r="E36" s="82"/>
      <c r="F36" s="82"/>
      <c r="G36" s="83"/>
      <c r="H36" s="83"/>
      <c r="I36" s="83"/>
      <c r="J36" s="83"/>
      <c r="K36" s="83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>
      <c r="A37" s="82"/>
      <c r="B37" s="82"/>
      <c r="C37" s="82"/>
      <c r="D37" s="82"/>
      <c r="E37" s="82"/>
      <c r="F37" s="82"/>
      <c r="G37" s="83"/>
      <c r="H37" s="83"/>
      <c r="I37" s="83"/>
      <c r="J37" s="83"/>
      <c r="K37" s="83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>
      <c r="A38" s="82"/>
      <c r="B38" s="82"/>
      <c r="C38" s="82"/>
      <c r="D38" s="82"/>
      <c r="E38" s="82"/>
      <c r="F38" s="82"/>
      <c r="G38" s="83"/>
      <c r="H38" s="83"/>
      <c r="I38" s="83"/>
      <c r="J38" s="83"/>
      <c r="K38" s="83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>
      <c r="A39" s="82"/>
      <c r="B39" s="82"/>
      <c r="C39" s="82"/>
      <c r="D39" s="82"/>
      <c r="E39" s="82"/>
      <c r="F39" s="82"/>
      <c r="G39" s="83"/>
      <c r="H39" s="83"/>
      <c r="I39" s="83"/>
      <c r="J39" s="83"/>
      <c r="K39" s="83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3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>
      <c r="A41" s="82"/>
      <c r="B41" s="82"/>
      <c r="C41" s="82"/>
      <c r="D41" s="82"/>
      <c r="E41" s="82"/>
      <c r="F41" s="82"/>
      <c r="G41" s="83"/>
      <c r="H41" s="83"/>
      <c r="I41" s="83"/>
      <c r="J41" s="83"/>
      <c r="K41" s="83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3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3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>
      <c r="A44" s="82"/>
      <c r="B44" s="82"/>
      <c r="C44" s="82"/>
      <c r="D44" s="82"/>
      <c r="E44" s="82"/>
      <c r="F44" s="82"/>
      <c r="G44" s="83"/>
      <c r="H44" s="83"/>
      <c r="I44" s="83"/>
      <c r="J44" s="83"/>
      <c r="K44" s="83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>
      <c r="A45" s="82"/>
      <c r="B45" s="82"/>
      <c r="C45" s="82"/>
      <c r="D45" s="82"/>
      <c r="E45" s="82"/>
      <c r="F45" s="82"/>
      <c r="G45" s="83"/>
      <c r="H45" s="83"/>
      <c r="I45" s="83"/>
      <c r="J45" s="83"/>
      <c r="K45" s="83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>
      <c r="A46" s="82"/>
      <c r="B46" s="82"/>
      <c r="C46" s="82"/>
      <c r="D46" s="82"/>
      <c r="E46" s="82"/>
      <c r="F46" s="82"/>
      <c r="G46" s="83"/>
      <c r="H46" s="83"/>
      <c r="I46" s="83"/>
      <c r="J46" s="83"/>
      <c r="K46" s="83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>
      <c r="A48" s="82"/>
      <c r="B48" s="82"/>
      <c r="C48" s="82"/>
      <c r="D48" s="82"/>
      <c r="E48" s="82"/>
      <c r="F48" s="82"/>
      <c r="G48" s="83"/>
      <c r="H48" s="83"/>
      <c r="I48" s="83"/>
      <c r="J48" s="83"/>
      <c r="K48" s="8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>
      <c r="A50" s="82"/>
      <c r="B50" s="82"/>
      <c r="C50" s="82"/>
      <c r="D50" s="82"/>
      <c r="E50" s="82"/>
      <c r="F50" s="82"/>
      <c r="G50" s="83"/>
      <c r="H50" s="83"/>
      <c r="I50" s="83"/>
      <c r="J50" s="83"/>
      <c r="K50" s="8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>
      <c r="A51" s="82"/>
      <c r="B51" s="82"/>
      <c r="C51" s="82"/>
      <c r="D51" s="82"/>
      <c r="E51" s="82"/>
      <c r="F51" s="82"/>
      <c r="G51" s="83"/>
      <c r="H51" s="83"/>
      <c r="I51" s="83"/>
      <c r="J51" s="83"/>
      <c r="K51" s="8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>
      <c r="A52" s="82"/>
      <c r="B52" s="82"/>
      <c r="C52" s="82"/>
      <c r="D52" s="82"/>
      <c r="E52" s="82"/>
      <c r="F52" s="82"/>
      <c r="G52" s="83"/>
      <c r="H52" s="83"/>
      <c r="I52" s="83"/>
      <c r="J52" s="83"/>
      <c r="K52" s="8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>
      <c r="A54" s="82"/>
      <c r="B54" s="82"/>
      <c r="C54" s="82"/>
      <c r="D54" s="82"/>
      <c r="E54" s="82"/>
      <c r="F54" s="82"/>
      <c r="G54" s="83"/>
      <c r="H54" s="83"/>
      <c r="I54" s="83"/>
      <c r="J54" s="83"/>
      <c r="K54" s="8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>
      <c r="A57" s="82"/>
      <c r="B57" s="82"/>
      <c r="C57" s="82"/>
      <c r="D57" s="82"/>
      <c r="E57" s="82"/>
      <c r="F57" s="82"/>
      <c r="G57" s="83"/>
      <c r="H57" s="83"/>
      <c r="I57" s="83"/>
      <c r="J57" s="83"/>
      <c r="K57" s="8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>
      <c r="A60" s="82"/>
      <c r="B60" s="82"/>
      <c r="C60" s="82"/>
      <c r="D60" s="82"/>
      <c r="E60" s="82"/>
      <c r="F60" s="82"/>
      <c r="G60" s="83"/>
      <c r="H60" s="83"/>
      <c r="I60" s="83"/>
      <c r="J60" s="83"/>
      <c r="K60" s="8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>
      <c r="A61" s="82"/>
      <c r="B61" s="82"/>
      <c r="C61" s="82"/>
      <c r="D61" s="82"/>
      <c r="E61" s="82"/>
      <c r="F61" s="82"/>
      <c r="G61" s="83"/>
      <c r="H61" s="83"/>
      <c r="I61" s="83"/>
      <c r="J61" s="83"/>
      <c r="K61" s="8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>
      <c r="A65" s="82"/>
      <c r="B65" s="82"/>
      <c r="C65" s="82"/>
      <c r="D65" s="82"/>
      <c r="E65" s="82"/>
      <c r="F65" s="82"/>
      <c r="G65" s="83"/>
      <c r="H65" s="83"/>
      <c r="I65" s="83"/>
      <c r="J65" s="83"/>
      <c r="K65" s="8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>
      <c r="A70" s="82"/>
      <c r="B70" s="82"/>
      <c r="C70" s="82"/>
      <c r="D70" s="82"/>
      <c r="E70" s="82"/>
      <c r="F70" s="82"/>
      <c r="G70" s="83"/>
      <c r="H70" s="83"/>
      <c r="I70" s="83"/>
      <c r="J70" s="83"/>
      <c r="K70" s="8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>
      <c r="A71" s="82"/>
      <c r="B71" s="82"/>
      <c r="C71" s="82"/>
      <c r="D71" s="82"/>
      <c r="E71" s="82"/>
      <c r="F71" s="82"/>
      <c r="G71" s="83"/>
      <c r="H71" s="83"/>
      <c r="I71" s="83"/>
      <c r="J71" s="83"/>
      <c r="K71" s="8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>
      <c r="A73" s="82"/>
      <c r="B73" s="82"/>
      <c r="C73" s="82"/>
      <c r="D73" s="82"/>
      <c r="E73" s="82"/>
      <c r="F73" s="82"/>
      <c r="G73" s="83"/>
      <c r="H73" s="83"/>
      <c r="I73" s="83"/>
      <c r="J73" s="83"/>
      <c r="K73" s="8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>
      <c r="A77" s="82"/>
      <c r="B77" s="82"/>
      <c r="C77" s="82"/>
      <c r="D77" s="82"/>
      <c r="E77" s="82"/>
      <c r="F77" s="82"/>
      <c r="G77" s="83"/>
      <c r="H77" s="83"/>
      <c r="I77" s="83"/>
      <c r="J77" s="83"/>
      <c r="K77" s="8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>
      <c r="A86" s="82"/>
      <c r="B86" s="82"/>
      <c r="C86" s="82"/>
      <c r="D86" s="82"/>
      <c r="E86" s="82"/>
      <c r="F86" s="82"/>
      <c r="G86" s="83"/>
      <c r="H86" s="83"/>
      <c r="I86" s="83"/>
      <c r="J86" s="83"/>
      <c r="K86" s="8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>
      <c r="A89" s="82"/>
      <c r="B89" s="82"/>
      <c r="C89" s="82"/>
      <c r="D89" s="82"/>
      <c r="E89" s="82"/>
      <c r="F89" s="82"/>
      <c r="G89" s="83"/>
      <c r="H89" s="83"/>
      <c r="I89" s="83"/>
      <c r="J89" s="83"/>
      <c r="K89" s="8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>
      <c r="A92" s="82"/>
      <c r="B92" s="82"/>
      <c r="C92" s="82"/>
      <c r="D92" s="82"/>
      <c r="E92" s="82"/>
      <c r="F92" s="82"/>
      <c r="G92" s="83"/>
      <c r="H92" s="83"/>
      <c r="I92" s="83"/>
      <c r="J92" s="83"/>
      <c r="K92" s="8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>
      <c r="A100" s="82"/>
      <c r="B100" s="82"/>
      <c r="C100" s="82"/>
      <c r="D100" s="82"/>
      <c r="E100" s="82"/>
      <c r="F100" s="82"/>
      <c r="G100" s="83"/>
      <c r="H100" s="83"/>
      <c r="I100" s="83"/>
      <c r="J100" s="83"/>
      <c r="K100" s="8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>
      <c r="A102" s="82"/>
      <c r="B102" s="82"/>
      <c r="C102" s="82"/>
      <c r="D102" s="82"/>
      <c r="E102" s="82"/>
      <c r="F102" s="82"/>
      <c r="G102" s="83"/>
      <c r="H102" s="83"/>
      <c r="I102" s="83"/>
      <c r="J102" s="83"/>
      <c r="K102" s="8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>
      <c r="A103" s="82"/>
      <c r="B103" s="82"/>
      <c r="C103" s="82"/>
      <c r="D103" s="82"/>
      <c r="E103" s="82"/>
      <c r="F103" s="82"/>
      <c r="G103" s="83"/>
      <c r="H103" s="83"/>
      <c r="I103" s="83"/>
      <c r="J103" s="83"/>
      <c r="K103" s="8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>
      <c r="A105" s="82"/>
      <c r="B105" s="82"/>
      <c r="C105" s="82"/>
      <c r="D105" s="82"/>
      <c r="E105" s="82"/>
      <c r="F105" s="82"/>
      <c r="G105" s="83"/>
      <c r="H105" s="83"/>
      <c r="I105" s="83"/>
      <c r="J105" s="83"/>
      <c r="K105" s="8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>
      <c r="A108" s="82"/>
      <c r="B108" s="82"/>
      <c r="C108" s="82"/>
      <c r="D108" s="82"/>
      <c r="E108" s="82"/>
      <c r="F108" s="82"/>
      <c r="G108" s="83"/>
      <c r="H108" s="83"/>
      <c r="I108" s="83"/>
      <c r="J108" s="83"/>
      <c r="K108" s="8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>
      <c r="A112" s="82"/>
      <c r="B112" s="82"/>
      <c r="C112" s="82"/>
      <c r="D112" s="82"/>
      <c r="E112" s="82"/>
      <c r="F112" s="82"/>
      <c r="G112" s="83"/>
      <c r="H112" s="83"/>
      <c r="I112" s="83"/>
      <c r="J112" s="83"/>
      <c r="K112" s="8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>
      <c r="A113" s="82"/>
      <c r="B113" s="82"/>
      <c r="C113" s="82"/>
      <c r="D113" s="82"/>
      <c r="E113" s="82"/>
      <c r="F113" s="82"/>
      <c r="G113" s="83"/>
      <c r="H113" s="83"/>
      <c r="I113" s="83"/>
      <c r="J113" s="83"/>
      <c r="K113" s="8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>
      <c r="A115" s="82"/>
      <c r="B115" s="82"/>
      <c r="C115" s="82"/>
      <c r="D115" s="82"/>
      <c r="E115" s="82"/>
      <c r="F115" s="82"/>
      <c r="G115" s="83"/>
      <c r="H115" s="83"/>
      <c r="I115" s="83"/>
      <c r="J115" s="83"/>
      <c r="K115" s="8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>
      <c r="A118" s="82"/>
      <c r="B118" s="82"/>
      <c r="C118" s="82"/>
      <c r="D118" s="82"/>
      <c r="E118" s="82"/>
      <c r="F118" s="82"/>
      <c r="G118" s="83"/>
      <c r="H118" s="83"/>
      <c r="I118" s="83"/>
      <c r="J118" s="83"/>
      <c r="K118" s="8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>
      <c r="A119" s="82"/>
      <c r="B119" s="82"/>
      <c r="C119" s="82"/>
      <c r="D119" s="82"/>
      <c r="E119" s="82"/>
      <c r="F119" s="82"/>
      <c r="G119" s="83"/>
      <c r="H119" s="83"/>
      <c r="I119" s="83"/>
      <c r="J119" s="83"/>
      <c r="K119" s="8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>
      <c r="A121" s="82"/>
      <c r="B121" s="82"/>
      <c r="C121" s="82"/>
      <c r="D121" s="82"/>
      <c r="E121" s="82"/>
      <c r="F121" s="82"/>
      <c r="G121" s="83"/>
      <c r="H121" s="83"/>
      <c r="I121" s="83"/>
      <c r="J121" s="83"/>
      <c r="K121" s="8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>
      <c r="A124" s="82"/>
      <c r="B124" s="82"/>
      <c r="C124" s="82"/>
      <c r="D124" s="82"/>
      <c r="E124" s="82"/>
      <c r="F124" s="82"/>
      <c r="G124" s="83"/>
      <c r="H124" s="83"/>
      <c r="I124" s="83"/>
      <c r="J124" s="83"/>
      <c r="K124" s="8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>
      <c r="A125" s="82"/>
      <c r="B125" s="82"/>
      <c r="C125" s="82"/>
      <c r="D125" s="82"/>
      <c r="E125" s="82"/>
      <c r="F125" s="82"/>
      <c r="G125" s="83"/>
      <c r="H125" s="83"/>
      <c r="I125" s="83"/>
      <c r="J125" s="83"/>
      <c r="K125" s="8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>
      <c r="A134" s="82"/>
      <c r="B134" s="82"/>
      <c r="C134" s="82"/>
      <c r="D134" s="82"/>
      <c r="E134" s="82"/>
      <c r="F134" s="82"/>
      <c r="G134" s="83"/>
      <c r="H134" s="83"/>
      <c r="I134" s="83"/>
      <c r="J134" s="83"/>
      <c r="K134" s="8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>
      <c r="A135" s="82"/>
      <c r="B135" s="82"/>
      <c r="C135" s="82"/>
      <c r="D135" s="82"/>
      <c r="E135" s="82"/>
      <c r="F135" s="82"/>
      <c r="G135" s="83"/>
      <c r="H135" s="83"/>
      <c r="I135" s="83"/>
      <c r="J135" s="83"/>
      <c r="K135" s="8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>
      <c r="A137" s="82"/>
      <c r="B137" s="82"/>
      <c r="C137" s="82"/>
      <c r="D137" s="82"/>
      <c r="E137" s="82"/>
      <c r="F137" s="82"/>
      <c r="G137" s="83"/>
      <c r="H137" s="83"/>
      <c r="I137" s="83"/>
      <c r="J137" s="83"/>
      <c r="K137" s="8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>
      <c r="A140" s="82"/>
      <c r="B140" s="82"/>
      <c r="C140" s="82"/>
      <c r="D140" s="82"/>
      <c r="E140" s="82"/>
      <c r="F140" s="82"/>
      <c r="G140" s="83"/>
      <c r="H140" s="83"/>
      <c r="I140" s="83"/>
      <c r="J140" s="83"/>
      <c r="K140" s="8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>
      <c r="A143" s="82"/>
      <c r="B143" s="82"/>
      <c r="C143" s="82"/>
      <c r="D143" s="82"/>
      <c r="E143" s="82"/>
      <c r="F143" s="82"/>
      <c r="G143" s="83"/>
      <c r="H143" s="83"/>
      <c r="I143" s="83"/>
      <c r="J143" s="83"/>
      <c r="K143" s="8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>
      <c r="A145" s="82"/>
      <c r="B145" s="82"/>
      <c r="C145" s="82"/>
      <c r="D145" s="82"/>
      <c r="E145" s="82"/>
      <c r="F145" s="82"/>
      <c r="G145" s="83"/>
      <c r="H145" s="83"/>
      <c r="I145" s="83"/>
      <c r="J145" s="83"/>
      <c r="K145" s="8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>
      <c r="A150" s="82"/>
      <c r="B150" s="82"/>
      <c r="C150" s="82"/>
      <c r="D150" s="82"/>
      <c r="E150" s="82"/>
      <c r="F150" s="82"/>
      <c r="G150" s="83"/>
      <c r="H150" s="83"/>
      <c r="I150" s="83"/>
      <c r="J150" s="83"/>
      <c r="K150" s="8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>
      <c r="A151" s="82"/>
      <c r="B151" s="82"/>
      <c r="C151" s="82"/>
      <c r="D151" s="82"/>
      <c r="E151" s="82"/>
      <c r="F151" s="82"/>
      <c r="G151" s="83"/>
      <c r="H151" s="83"/>
      <c r="I151" s="83"/>
      <c r="J151" s="83"/>
      <c r="K151" s="8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>
      <c r="A153" s="82"/>
      <c r="B153" s="82"/>
      <c r="C153" s="82"/>
      <c r="D153" s="82"/>
      <c r="E153" s="82"/>
      <c r="F153" s="82"/>
      <c r="G153" s="83"/>
      <c r="H153" s="83"/>
      <c r="I153" s="83"/>
      <c r="J153" s="83"/>
      <c r="K153" s="8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>
      <c r="A156" s="82"/>
      <c r="B156" s="82"/>
      <c r="C156" s="82"/>
      <c r="D156" s="82"/>
      <c r="E156" s="82"/>
      <c r="F156" s="82"/>
      <c r="G156" s="83"/>
      <c r="H156" s="83"/>
      <c r="I156" s="83"/>
      <c r="J156" s="83"/>
      <c r="K156" s="8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>
      <c r="A161" s="82"/>
      <c r="B161" s="82"/>
      <c r="C161" s="82"/>
      <c r="D161" s="82"/>
      <c r="E161" s="82"/>
      <c r="F161" s="82"/>
      <c r="G161" s="83"/>
      <c r="H161" s="83"/>
      <c r="I161" s="83"/>
      <c r="J161" s="83"/>
      <c r="K161" s="8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>
      <c r="A166" s="82"/>
      <c r="B166" s="82"/>
      <c r="C166" s="82"/>
      <c r="D166" s="82"/>
      <c r="E166" s="82"/>
      <c r="F166" s="82"/>
      <c r="G166" s="83"/>
      <c r="H166" s="83"/>
      <c r="I166" s="83"/>
      <c r="J166" s="83"/>
      <c r="K166" s="8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>
      <c r="A169" s="82"/>
      <c r="B169" s="82"/>
      <c r="C169" s="82"/>
      <c r="D169" s="82"/>
      <c r="E169" s="82"/>
      <c r="F169" s="82"/>
      <c r="G169" s="83"/>
      <c r="H169" s="83"/>
      <c r="I169" s="83"/>
      <c r="J169" s="83"/>
      <c r="K169" s="8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>
      <c r="A179" s="82"/>
      <c r="B179" s="82"/>
      <c r="C179" s="82"/>
      <c r="D179" s="82"/>
      <c r="E179" s="82"/>
      <c r="F179" s="82"/>
      <c r="G179" s="83"/>
      <c r="H179" s="83"/>
      <c r="I179" s="83"/>
      <c r="J179" s="83"/>
      <c r="K179" s="8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>
      <c r="A181" s="82"/>
      <c r="B181" s="82"/>
      <c r="C181" s="82"/>
      <c r="D181" s="82"/>
      <c r="E181" s="82"/>
      <c r="F181" s="82"/>
      <c r="G181" s="83"/>
      <c r="H181" s="83"/>
      <c r="I181" s="83"/>
      <c r="J181" s="83"/>
      <c r="K181" s="8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>
      <c r="A182" s="82"/>
      <c r="B182" s="82"/>
      <c r="C182" s="82"/>
      <c r="D182" s="82"/>
      <c r="E182" s="82"/>
      <c r="F182" s="82"/>
      <c r="G182" s="83"/>
      <c r="H182" s="83"/>
      <c r="I182" s="83"/>
      <c r="J182" s="83"/>
      <c r="K182" s="8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>
      <c r="A183" s="82"/>
      <c r="B183" s="82"/>
      <c r="C183" s="82"/>
      <c r="D183" s="82"/>
      <c r="E183" s="82"/>
      <c r="F183" s="82"/>
      <c r="G183" s="83"/>
      <c r="H183" s="83"/>
      <c r="I183" s="83"/>
      <c r="J183" s="83"/>
      <c r="K183" s="8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>
      <c r="A184" s="82"/>
      <c r="B184" s="82"/>
      <c r="C184" s="82"/>
      <c r="D184" s="82"/>
      <c r="E184" s="82"/>
      <c r="F184" s="82"/>
      <c r="G184" s="83"/>
      <c r="H184" s="83"/>
      <c r="I184" s="83"/>
      <c r="J184" s="83"/>
      <c r="K184" s="8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>
      <c r="A185" s="82"/>
      <c r="B185" s="82"/>
      <c r="C185" s="82"/>
      <c r="D185" s="82"/>
      <c r="E185" s="82"/>
      <c r="F185" s="82"/>
      <c r="G185" s="83"/>
      <c r="H185" s="83"/>
      <c r="I185" s="83"/>
      <c r="J185" s="83"/>
      <c r="K185" s="8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>
      <c r="A187" s="82"/>
      <c r="B187" s="82"/>
      <c r="C187" s="82"/>
      <c r="D187" s="82"/>
      <c r="E187" s="82"/>
      <c r="F187" s="82"/>
      <c r="G187" s="83"/>
      <c r="H187" s="83"/>
      <c r="I187" s="83"/>
      <c r="J187" s="83"/>
      <c r="K187" s="8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>
      <c r="A188" s="82"/>
      <c r="B188" s="82"/>
      <c r="C188" s="82"/>
      <c r="D188" s="82"/>
      <c r="E188" s="82"/>
      <c r="F188" s="82"/>
      <c r="G188" s="83"/>
      <c r="H188" s="83"/>
      <c r="I188" s="83"/>
      <c r="J188" s="83"/>
      <c r="K188" s="8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>
      <c r="A189" s="82"/>
      <c r="B189" s="82"/>
      <c r="C189" s="82"/>
      <c r="D189" s="82"/>
      <c r="E189" s="82"/>
      <c r="F189" s="82"/>
      <c r="G189" s="83"/>
      <c r="H189" s="83"/>
      <c r="I189" s="83"/>
      <c r="J189" s="83"/>
      <c r="K189" s="8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>
      <c r="A190" s="82"/>
      <c r="B190" s="82"/>
      <c r="C190" s="82"/>
      <c r="D190" s="82"/>
      <c r="E190" s="82"/>
      <c r="F190" s="82"/>
      <c r="G190" s="83"/>
      <c r="H190" s="83"/>
      <c r="I190" s="83"/>
      <c r="J190" s="83"/>
      <c r="K190" s="8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>
      <c r="A191" s="82"/>
      <c r="B191" s="82"/>
      <c r="C191" s="82"/>
      <c r="D191" s="82"/>
      <c r="E191" s="82"/>
      <c r="F191" s="82"/>
      <c r="G191" s="83"/>
      <c r="H191" s="83"/>
      <c r="I191" s="83"/>
      <c r="J191" s="83"/>
      <c r="K191" s="8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>
      <c r="A192" s="82"/>
      <c r="B192" s="82"/>
      <c r="C192" s="82"/>
      <c r="D192" s="82"/>
      <c r="E192" s="82"/>
      <c r="F192" s="82"/>
      <c r="G192" s="83"/>
      <c r="H192" s="83"/>
      <c r="I192" s="83"/>
      <c r="J192" s="83"/>
      <c r="K192" s="8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>
      <c r="A193" s="82"/>
      <c r="B193" s="82"/>
      <c r="C193" s="82"/>
      <c r="D193" s="82"/>
      <c r="E193" s="82"/>
      <c r="F193" s="82"/>
      <c r="G193" s="83"/>
      <c r="H193" s="83"/>
      <c r="I193" s="83"/>
      <c r="J193" s="83"/>
      <c r="K193" s="8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>
      <c r="A194" s="82"/>
      <c r="B194" s="82"/>
      <c r="C194" s="82"/>
      <c r="D194" s="82"/>
      <c r="E194" s="82"/>
      <c r="F194" s="82"/>
      <c r="G194" s="83"/>
      <c r="H194" s="83"/>
      <c r="I194" s="83"/>
      <c r="J194" s="83"/>
      <c r="K194" s="8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>
      <c r="A196" s="82"/>
      <c r="B196" s="82"/>
      <c r="C196" s="82"/>
      <c r="D196" s="82"/>
      <c r="E196" s="82"/>
      <c r="F196" s="82"/>
      <c r="G196" s="83"/>
      <c r="H196" s="83"/>
      <c r="I196" s="83"/>
      <c r="J196" s="83"/>
      <c r="K196" s="8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>
      <c r="A198" s="82"/>
      <c r="B198" s="82"/>
      <c r="C198" s="82"/>
      <c r="D198" s="82"/>
      <c r="E198" s="82"/>
      <c r="F198" s="82"/>
      <c r="G198" s="83"/>
      <c r="H198" s="83"/>
      <c r="I198" s="83"/>
      <c r="J198" s="83"/>
      <c r="K198" s="8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>
      <c r="A199" s="82"/>
      <c r="B199" s="82"/>
      <c r="C199" s="82"/>
      <c r="D199" s="82"/>
      <c r="E199" s="82"/>
      <c r="F199" s="82"/>
      <c r="G199" s="83"/>
      <c r="H199" s="83"/>
      <c r="I199" s="83"/>
      <c r="J199" s="83"/>
      <c r="K199" s="8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>
      <c r="A200" s="82"/>
      <c r="B200" s="82"/>
      <c r="C200" s="82"/>
      <c r="D200" s="82"/>
      <c r="E200" s="82"/>
      <c r="F200" s="82"/>
      <c r="G200" s="83"/>
      <c r="H200" s="83"/>
      <c r="I200" s="83"/>
      <c r="J200" s="83"/>
      <c r="K200" s="8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>
      <c r="A201" s="82"/>
      <c r="B201" s="82"/>
      <c r="C201" s="82"/>
      <c r="D201" s="82"/>
      <c r="E201" s="82"/>
      <c r="F201" s="82"/>
      <c r="G201" s="83"/>
      <c r="H201" s="83"/>
      <c r="I201" s="83"/>
      <c r="J201" s="83"/>
      <c r="K201" s="8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>
      <c r="A202" s="82"/>
      <c r="B202" s="82"/>
      <c r="C202" s="82"/>
      <c r="D202" s="82"/>
      <c r="E202" s="82"/>
      <c r="F202" s="82"/>
      <c r="G202" s="83"/>
      <c r="H202" s="83"/>
      <c r="I202" s="83"/>
      <c r="J202" s="83"/>
      <c r="K202" s="8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>
      <c r="A203" s="82"/>
      <c r="B203" s="82"/>
      <c r="C203" s="82"/>
      <c r="D203" s="82"/>
      <c r="E203" s="82"/>
      <c r="F203" s="82"/>
      <c r="G203" s="83"/>
      <c r="H203" s="83"/>
      <c r="I203" s="83"/>
      <c r="J203" s="83"/>
      <c r="K203" s="8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>
      <c r="A204" s="82"/>
      <c r="B204" s="82"/>
      <c r="C204" s="82"/>
      <c r="D204" s="82"/>
      <c r="E204" s="82"/>
      <c r="F204" s="82"/>
      <c r="G204" s="83"/>
      <c r="H204" s="83"/>
      <c r="I204" s="83"/>
      <c r="J204" s="83"/>
      <c r="K204" s="8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>
      <c r="A206" s="82"/>
      <c r="B206" s="82"/>
      <c r="C206" s="82"/>
      <c r="D206" s="82"/>
      <c r="E206" s="82"/>
      <c r="F206" s="82"/>
      <c r="G206" s="83"/>
      <c r="H206" s="83"/>
      <c r="I206" s="83"/>
      <c r="J206" s="83"/>
      <c r="K206" s="8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>
      <c r="A207" s="82"/>
      <c r="B207" s="82"/>
      <c r="C207" s="82"/>
      <c r="D207" s="82"/>
      <c r="E207" s="82"/>
      <c r="F207" s="82"/>
      <c r="G207" s="83"/>
      <c r="H207" s="83"/>
      <c r="I207" s="83"/>
      <c r="J207" s="83"/>
      <c r="K207" s="8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>
      <c r="A209" s="82"/>
      <c r="B209" s="82"/>
      <c r="C209" s="82"/>
      <c r="D209" s="82"/>
      <c r="E209" s="82"/>
      <c r="F209" s="82"/>
      <c r="G209" s="83"/>
      <c r="H209" s="83"/>
      <c r="I209" s="83"/>
      <c r="J209" s="83"/>
      <c r="K209" s="8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>
      <c r="A210" s="82"/>
      <c r="B210" s="82"/>
      <c r="C210" s="82"/>
      <c r="D210" s="82"/>
      <c r="E210" s="82"/>
      <c r="F210" s="82"/>
      <c r="G210" s="83"/>
      <c r="H210" s="83"/>
      <c r="I210" s="83"/>
      <c r="J210" s="83"/>
      <c r="K210" s="8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>
      <c r="A211" s="82"/>
      <c r="B211" s="82"/>
      <c r="C211" s="82"/>
      <c r="D211" s="82"/>
      <c r="E211" s="82"/>
      <c r="F211" s="82"/>
      <c r="G211" s="83"/>
      <c r="H211" s="83"/>
      <c r="I211" s="83"/>
      <c r="J211" s="83"/>
      <c r="K211" s="8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>
      <c r="A213" s="82"/>
      <c r="B213" s="82"/>
      <c r="C213" s="82"/>
      <c r="D213" s="82"/>
      <c r="E213" s="82"/>
      <c r="F213" s="82"/>
      <c r="G213" s="83"/>
      <c r="H213" s="83"/>
      <c r="I213" s="83"/>
      <c r="J213" s="83"/>
      <c r="K213" s="8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>
      <c r="A215" s="82"/>
      <c r="B215" s="82"/>
      <c r="C215" s="82"/>
      <c r="D215" s="82"/>
      <c r="E215" s="82"/>
      <c r="F215" s="82"/>
      <c r="G215" s="83"/>
      <c r="H215" s="83"/>
      <c r="I215" s="83"/>
      <c r="J215" s="83"/>
      <c r="K215" s="8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>
      <c r="A220" s="82"/>
      <c r="B220" s="82"/>
      <c r="C220" s="82"/>
      <c r="D220" s="82"/>
      <c r="E220" s="82"/>
      <c r="F220" s="82"/>
      <c r="G220" s="83"/>
      <c r="H220" s="83"/>
      <c r="I220" s="83"/>
      <c r="J220" s="83"/>
      <c r="K220" s="8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>
      <c r="A221" s="82"/>
      <c r="B221" s="82"/>
      <c r="C221" s="82"/>
      <c r="D221" s="82"/>
      <c r="E221" s="82"/>
      <c r="F221" s="82"/>
      <c r="G221" s="83"/>
      <c r="H221" s="83"/>
      <c r="I221" s="83"/>
      <c r="J221" s="83"/>
      <c r="K221" s="8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>
      <c r="A222" s="82"/>
      <c r="B222" s="82"/>
      <c r="C222" s="82"/>
      <c r="D222" s="82"/>
      <c r="E222" s="82"/>
      <c r="F222" s="82"/>
      <c r="G222" s="83"/>
      <c r="H222" s="83"/>
      <c r="I222" s="83"/>
      <c r="J222" s="83"/>
      <c r="K222" s="8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>
      <c r="A224" s="82"/>
      <c r="B224" s="82"/>
      <c r="C224" s="82"/>
      <c r="D224" s="82"/>
      <c r="E224" s="82"/>
      <c r="F224" s="82"/>
      <c r="G224" s="83"/>
      <c r="H224" s="83"/>
      <c r="I224" s="83"/>
      <c r="J224" s="83"/>
      <c r="K224" s="8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>
      <c r="A226" s="82"/>
      <c r="B226" s="82"/>
      <c r="C226" s="82"/>
      <c r="D226" s="82"/>
      <c r="E226" s="82"/>
      <c r="F226" s="82"/>
      <c r="G226" s="83"/>
      <c r="H226" s="83"/>
      <c r="I226" s="83"/>
      <c r="J226" s="83"/>
      <c r="K226" s="8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>
      <c r="A229" s="82"/>
      <c r="B229" s="82"/>
      <c r="C229" s="82"/>
      <c r="D229" s="82"/>
      <c r="E229" s="82"/>
      <c r="F229" s="82"/>
      <c r="G229" s="83"/>
      <c r="H229" s="83"/>
      <c r="I229" s="83"/>
      <c r="J229" s="83"/>
      <c r="K229" s="8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>
      <c r="A231" s="82"/>
      <c r="B231" s="82"/>
      <c r="C231" s="82"/>
      <c r="D231" s="82"/>
      <c r="E231" s="82"/>
      <c r="F231" s="82"/>
      <c r="G231" s="83"/>
      <c r="H231" s="83"/>
      <c r="I231" s="83"/>
      <c r="J231" s="83"/>
      <c r="K231" s="8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>
      <c r="A236" s="82"/>
      <c r="B236" s="82"/>
      <c r="C236" s="82"/>
      <c r="D236" s="82"/>
      <c r="E236" s="82"/>
      <c r="F236" s="82"/>
      <c r="G236" s="83"/>
      <c r="H236" s="83"/>
      <c r="I236" s="83"/>
      <c r="J236" s="83"/>
      <c r="K236" s="8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>
      <c r="A237" s="82"/>
      <c r="B237" s="82"/>
      <c r="C237" s="82"/>
      <c r="D237" s="82"/>
      <c r="E237" s="82"/>
      <c r="F237" s="82"/>
      <c r="G237" s="83"/>
      <c r="H237" s="83"/>
      <c r="I237" s="83"/>
      <c r="J237" s="83"/>
      <c r="K237" s="8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>
      <c r="A244" s="82"/>
      <c r="B244" s="82"/>
      <c r="C244" s="82"/>
      <c r="D244" s="82"/>
      <c r="E244" s="82"/>
      <c r="F244" s="82"/>
      <c r="G244" s="83"/>
      <c r="H244" s="83"/>
      <c r="I244" s="83"/>
      <c r="J244" s="83"/>
      <c r="K244" s="8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>
      <c r="A246" s="82"/>
      <c r="B246" s="82"/>
      <c r="C246" s="82"/>
      <c r="D246" s="82"/>
      <c r="E246" s="82"/>
      <c r="F246" s="82"/>
      <c r="G246" s="83"/>
      <c r="H246" s="83"/>
      <c r="I246" s="83"/>
      <c r="J246" s="83"/>
      <c r="K246" s="8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>
      <c r="A247" s="82"/>
      <c r="B247" s="82"/>
      <c r="C247" s="82"/>
      <c r="D247" s="82"/>
      <c r="E247" s="82"/>
      <c r="F247" s="82"/>
      <c r="G247" s="83"/>
      <c r="H247" s="83"/>
      <c r="I247" s="83"/>
      <c r="J247" s="83"/>
      <c r="K247" s="8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>
      <c r="A249" s="82"/>
      <c r="B249" s="82"/>
      <c r="C249" s="82"/>
      <c r="D249" s="82"/>
      <c r="E249" s="82"/>
      <c r="F249" s="82"/>
      <c r="G249" s="83"/>
      <c r="H249" s="83"/>
      <c r="I249" s="83"/>
      <c r="J249" s="83"/>
      <c r="K249" s="8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>
      <c r="A251" s="82"/>
      <c r="B251" s="82"/>
      <c r="C251" s="82"/>
      <c r="D251" s="82"/>
      <c r="E251" s="82"/>
      <c r="F251" s="82"/>
      <c r="G251" s="83"/>
      <c r="H251" s="83"/>
      <c r="I251" s="83"/>
      <c r="J251" s="83"/>
      <c r="K251" s="8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>
      <c r="A252" s="82"/>
      <c r="B252" s="82"/>
      <c r="C252" s="82"/>
      <c r="D252" s="82"/>
      <c r="E252" s="82"/>
      <c r="F252" s="82"/>
      <c r="G252" s="83"/>
      <c r="H252" s="83"/>
      <c r="I252" s="83"/>
      <c r="J252" s="83"/>
      <c r="K252" s="8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>
      <c r="A255" s="82"/>
      <c r="B255" s="82"/>
      <c r="C255" s="82"/>
      <c r="D255" s="82"/>
      <c r="E255" s="82"/>
      <c r="F255" s="82"/>
      <c r="G255" s="83"/>
      <c r="H255" s="83"/>
      <c r="I255" s="83"/>
      <c r="J255" s="83"/>
      <c r="K255" s="8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>
      <c r="A257" s="82"/>
      <c r="B257" s="82"/>
      <c r="C257" s="82"/>
      <c r="D257" s="82"/>
      <c r="E257" s="82"/>
      <c r="F257" s="82"/>
      <c r="G257" s="83"/>
      <c r="H257" s="83"/>
      <c r="I257" s="83"/>
      <c r="J257" s="83"/>
      <c r="K257" s="8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>
      <c r="A259" s="82"/>
      <c r="B259" s="82"/>
      <c r="C259" s="82"/>
      <c r="D259" s="82"/>
      <c r="E259" s="82"/>
      <c r="F259" s="82"/>
      <c r="G259" s="83"/>
      <c r="H259" s="83"/>
      <c r="I259" s="83"/>
      <c r="J259" s="83"/>
      <c r="K259" s="8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>
      <c r="A260" s="82"/>
      <c r="B260" s="82"/>
      <c r="C260" s="82"/>
      <c r="D260" s="82"/>
      <c r="E260" s="82"/>
      <c r="F260" s="82"/>
      <c r="G260" s="83"/>
      <c r="H260" s="83"/>
      <c r="I260" s="83"/>
      <c r="J260" s="83"/>
      <c r="K260" s="8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>
      <c r="A262" s="82"/>
      <c r="B262" s="82"/>
      <c r="C262" s="82"/>
      <c r="D262" s="82"/>
      <c r="E262" s="82"/>
      <c r="F262" s="82"/>
      <c r="G262" s="83"/>
      <c r="H262" s="83"/>
      <c r="I262" s="83"/>
      <c r="J262" s="83"/>
      <c r="K262" s="8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>
      <c r="A263" s="82"/>
      <c r="B263" s="82"/>
      <c r="C263" s="82"/>
      <c r="D263" s="82"/>
      <c r="E263" s="82"/>
      <c r="F263" s="82"/>
      <c r="G263" s="83"/>
      <c r="H263" s="83"/>
      <c r="I263" s="83"/>
      <c r="J263" s="83"/>
      <c r="K263" s="8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>
      <c r="A265" s="82"/>
      <c r="B265" s="82"/>
      <c r="C265" s="82"/>
      <c r="D265" s="82"/>
      <c r="E265" s="82"/>
      <c r="F265" s="82"/>
      <c r="G265" s="83"/>
      <c r="H265" s="83"/>
      <c r="I265" s="83"/>
      <c r="J265" s="83"/>
      <c r="K265" s="8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>
      <c r="A268" s="82"/>
      <c r="B268" s="82"/>
      <c r="C268" s="82"/>
      <c r="D268" s="82"/>
      <c r="E268" s="82"/>
      <c r="F268" s="82"/>
      <c r="G268" s="83"/>
      <c r="H268" s="83"/>
      <c r="I268" s="83"/>
      <c r="J268" s="83"/>
      <c r="K268" s="8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>
      <c r="A269" s="82"/>
      <c r="B269" s="82"/>
      <c r="C269" s="82"/>
      <c r="D269" s="82"/>
      <c r="E269" s="82"/>
      <c r="F269" s="82"/>
      <c r="G269" s="83"/>
      <c r="H269" s="83"/>
      <c r="I269" s="83"/>
      <c r="J269" s="83"/>
      <c r="K269" s="8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>
      <c r="A272" s="82"/>
      <c r="B272" s="82"/>
      <c r="C272" s="82"/>
      <c r="D272" s="82"/>
      <c r="E272" s="82"/>
      <c r="F272" s="82"/>
      <c r="G272" s="83"/>
      <c r="H272" s="83"/>
      <c r="I272" s="83"/>
      <c r="J272" s="83"/>
      <c r="K272" s="8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>
      <c r="A273" s="82"/>
      <c r="B273" s="82"/>
      <c r="C273" s="82"/>
      <c r="D273" s="82"/>
      <c r="E273" s="82"/>
      <c r="F273" s="82"/>
      <c r="G273" s="83"/>
      <c r="H273" s="83"/>
      <c r="I273" s="83"/>
      <c r="J273" s="83"/>
      <c r="K273" s="8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>
      <c r="A274" s="82"/>
      <c r="B274" s="82"/>
      <c r="C274" s="82"/>
      <c r="D274" s="82"/>
      <c r="E274" s="82"/>
      <c r="F274" s="82"/>
      <c r="G274" s="83"/>
      <c r="H274" s="83"/>
      <c r="I274" s="83"/>
      <c r="J274" s="83"/>
      <c r="K274" s="8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>
      <c r="A276" s="82"/>
      <c r="B276" s="82"/>
      <c r="C276" s="82"/>
      <c r="D276" s="82"/>
      <c r="E276" s="82"/>
      <c r="F276" s="82"/>
      <c r="G276" s="83"/>
      <c r="H276" s="83"/>
      <c r="I276" s="83"/>
      <c r="J276" s="83"/>
      <c r="K276" s="8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>
      <c r="A278" s="82"/>
      <c r="B278" s="82"/>
      <c r="C278" s="82"/>
      <c r="D278" s="82"/>
      <c r="E278" s="82"/>
      <c r="F278" s="82"/>
      <c r="G278" s="83"/>
      <c r="H278" s="83"/>
      <c r="I278" s="83"/>
      <c r="J278" s="83"/>
      <c r="K278" s="8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>
      <c r="A279" s="82"/>
      <c r="B279" s="82"/>
      <c r="C279" s="82"/>
      <c r="D279" s="82"/>
      <c r="E279" s="82"/>
      <c r="F279" s="82"/>
      <c r="G279" s="83"/>
      <c r="H279" s="83"/>
      <c r="I279" s="83"/>
      <c r="J279" s="83"/>
      <c r="K279" s="8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>
      <c r="A281" s="82"/>
      <c r="B281" s="82"/>
      <c r="C281" s="82"/>
      <c r="D281" s="82"/>
      <c r="E281" s="82"/>
      <c r="F281" s="82"/>
      <c r="G281" s="83"/>
      <c r="H281" s="83"/>
      <c r="I281" s="83"/>
      <c r="J281" s="83"/>
      <c r="K281" s="8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>
      <c r="A284" s="82"/>
      <c r="B284" s="82"/>
      <c r="C284" s="82"/>
      <c r="D284" s="82"/>
      <c r="E284" s="82"/>
      <c r="F284" s="82"/>
      <c r="G284" s="83"/>
      <c r="H284" s="83"/>
      <c r="I284" s="83"/>
      <c r="J284" s="83"/>
      <c r="K284" s="8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>
      <c r="A289" s="82"/>
      <c r="B289" s="82"/>
      <c r="C289" s="82"/>
      <c r="D289" s="82"/>
      <c r="E289" s="82"/>
      <c r="F289" s="82"/>
      <c r="G289" s="83"/>
      <c r="H289" s="83"/>
      <c r="I289" s="83"/>
      <c r="J289" s="83"/>
      <c r="K289" s="8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>
      <c r="A292" s="82"/>
      <c r="B292" s="82"/>
      <c r="C292" s="82"/>
      <c r="D292" s="82"/>
      <c r="E292" s="82"/>
      <c r="F292" s="82"/>
      <c r="G292" s="83"/>
      <c r="H292" s="83"/>
      <c r="I292" s="83"/>
      <c r="J292" s="83"/>
      <c r="K292" s="8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>
      <c r="A294" s="82"/>
      <c r="B294" s="82"/>
      <c r="C294" s="82"/>
      <c r="D294" s="82"/>
      <c r="E294" s="82"/>
      <c r="F294" s="82"/>
      <c r="G294" s="83"/>
      <c r="H294" s="83"/>
      <c r="I294" s="83"/>
      <c r="J294" s="83"/>
      <c r="K294" s="8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>
      <c r="A295" s="82"/>
      <c r="B295" s="82"/>
      <c r="C295" s="82"/>
      <c r="D295" s="82"/>
      <c r="E295" s="82"/>
      <c r="F295" s="82"/>
      <c r="G295" s="83"/>
      <c r="H295" s="83"/>
      <c r="I295" s="83"/>
      <c r="J295" s="83"/>
      <c r="K295" s="8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>
      <c r="A297" s="82"/>
      <c r="B297" s="82"/>
      <c r="C297" s="82"/>
      <c r="D297" s="82"/>
      <c r="E297" s="82"/>
      <c r="F297" s="82"/>
      <c r="G297" s="83"/>
      <c r="H297" s="83"/>
      <c r="I297" s="83"/>
      <c r="J297" s="83"/>
      <c r="K297" s="8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>
      <c r="A300" s="82"/>
      <c r="B300" s="82"/>
      <c r="C300" s="82"/>
      <c r="D300" s="82"/>
      <c r="E300" s="82"/>
      <c r="F300" s="82"/>
      <c r="G300" s="83"/>
      <c r="H300" s="83"/>
      <c r="I300" s="83"/>
      <c r="J300" s="83"/>
      <c r="K300" s="8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>
      <c r="A305" s="82"/>
      <c r="B305" s="82"/>
      <c r="C305" s="82"/>
      <c r="D305" s="82"/>
      <c r="E305" s="82"/>
      <c r="F305" s="82"/>
      <c r="G305" s="83"/>
      <c r="H305" s="83"/>
      <c r="I305" s="83"/>
      <c r="J305" s="83"/>
      <c r="K305" s="8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>
      <c r="A308" s="82"/>
      <c r="B308" s="82"/>
      <c r="C308" s="82"/>
      <c r="D308" s="82"/>
      <c r="E308" s="82"/>
      <c r="F308" s="82"/>
      <c r="G308" s="83"/>
      <c r="H308" s="83"/>
      <c r="I308" s="83"/>
      <c r="J308" s="83"/>
      <c r="K308" s="8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>
      <c r="A310" s="82"/>
      <c r="B310" s="82"/>
      <c r="C310" s="82"/>
      <c r="D310" s="82"/>
      <c r="E310" s="82"/>
      <c r="F310" s="82"/>
      <c r="G310" s="83"/>
      <c r="H310" s="83"/>
      <c r="I310" s="83"/>
      <c r="J310" s="83"/>
      <c r="K310" s="8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>
      <c r="A311" s="82"/>
      <c r="B311" s="82"/>
      <c r="C311" s="82"/>
      <c r="D311" s="82"/>
      <c r="E311" s="82"/>
      <c r="F311" s="82"/>
      <c r="G311" s="83"/>
      <c r="H311" s="83"/>
      <c r="I311" s="82"/>
      <c r="J311" s="82"/>
      <c r="K311" s="8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>
      <c r="A313" s="82"/>
      <c r="B313" s="82"/>
      <c r="C313" s="82"/>
      <c r="D313" s="82"/>
      <c r="E313" s="82"/>
      <c r="F313" s="82"/>
      <c r="G313" s="83"/>
      <c r="H313" s="83"/>
      <c r="I313" s="83"/>
      <c r="J313" s="83"/>
      <c r="K313" s="8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>
      <c r="A316" s="82"/>
      <c r="B316" s="82"/>
      <c r="C316" s="82"/>
      <c r="D316" s="82"/>
      <c r="E316" s="82"/>
      <c r="F316" s="82"/>
      <c r="G316" s="83"/>
      <c r="H316" s="83"/>
      <c r="I316" s="83"/>
      <c r="J316" s="83"/>
      <c r="K316" s="8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>
      <c r="A320" s="82"/>
      <c r="B320" s="82"/>
      <c r="C320" s="82"/>
      <c r="D320" s="82"/>
      <c r="E320" s="82"/>
      <c r="F320" s="82"/>
      <c r="G320" s="83"/>
      <c r="H320" s="83"/>
      <c r="I320" s="83"/>
      <c r="J320" s="83"/>
      <c r="K320" s="8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>
      <c r="A321" s="82"/>
      <c r="B321" s="82"/>
      <c r="C321" s="82"/>
      <c r="D321" s="82"/>
      <c r="E321" s="82"/>
      <c r="F321" s="82"/>
      <c r="G321" s="83"/>
      <c r="H321" s="83"/>
      <c r="I321" s="83"/>
      <c r="J321" s="83"/>
      <c r="K321" s="8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>
      <c r="A322" s="82"/>
      <c r="B322" s="82"/>
      <c r="C322" s="82"/>
      <c r="D322" s="82"/>
      <c r="E322" s="82"/>
      <c r="F322" s="82"/>
      <c r="G322" s="83"/>
      <c r="H322" s="83"/>
      <c r="I322" s="83"/>
      <c r="J322" s="83"/>
      <c r="K322" s="8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>
      <c r="A339" s="82"/>
      <c r="B339" s="82"/>
      <c r="C339" s="82"/>
      <c r="D339" s="82"/>
      <c r="E339" s="82"/>
      <c r="F339" s="82"/>
      <c r="G339" s="83"/>
      <c r="H339" s="83"/>
      <c r="I339" s="83"/>
      <c r="J339" s="83"/>
      <c r="K339" s="8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>
      <c r="A341" s="82"/>
      <c r="B341" s="82"/>
      <c r="C341" s="82"/>
      <c r="D341" s="82"/>
      <c r="E341" s="82"/>
      <c r="F341" s="82"/>
      <c r="G341" s="83"/>
      <c r="H341" s="83"/>
      <c r="I341" s="83"/>
      <c r="J341" s="83"/>
      <c r="K341" s="8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>
      <c r="A342" s="82"/>
      <c r="B342" s="82"/>
      <c r="C342" s="82"/>
      <c r="D342" s="82"/>
      <c r="E342" s="82"/>
      <c r="F342" s="82"/>
      <c r="G342" s="83"/>
      <c r="H342" s="83"/>
      <c r="I342" s="83"/>
      <c r="J342" s="83"/>
      <c r="K342" s="8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>
      <c r="A343" s="82"/>
      <c r="B343" s="82"/>
      <c r="C343" s="82"/>
      <c r="D343" s="82"/>
      <c r="E343" s="82"/>
      <c r="F343" s="82"/>
      <c r="G343" s="83"/>
      <c r="H343" s="83"/>
      <c r="I343" s="83"/>
      <c r="J343" s="83"/>
      <c r="K343" s="8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>
      <c r="A344" s="82"/>
      <c r="B344" s="82"/>
      <c r="C344" s="82"/>
      <c r="D344" s="82"/>
      <c r="E344" s="82"/>
      <c r="F344" s="82"/>
      <c r="G344" s="83"/>
      <c r="H344" s="83"/>
      <c r="I344" s="83"/>
      <c r="J344" s="83"/>
      <c r="K344" s="8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>
      <c r="A345" s="82"/>
      <c r="B345" s="82"/>
      <c r="C345" s="82"/>
      <c r="D345" s="82"/>
      <c r="E345" s="82"/>
      <c r="F345" s="82"/>
      <c r="G345" s="83"/>
      <c r="H345" s="83"/>
      <c r="I345" s="83"/>
      <c r="J345" s="83"/>
      <c r="K345" s="8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>
      <c r="A347" s="82"/>
      <c r="B347" s="82"/>
      <c r="C347" s="82"/>
      <c r="D347" s="82"/>
      <c r="E347" s="82"/>
      <c r="F347" s="82"/>
      <c r="G347" s="83"/>
      <c r="H347" s="83"/>
      <c r="I347" s="83"/>
      <c r="J347" s="83"/>
      <c r="K347" s="8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>
      <c r="A348" s="82"/>
      <c r="B348" s="82"/>
      <c r="C348" s="82"/>
      <c r="D348" s="82"/>
      <c r="E348" s="82"/>
      <c r="F348" s="82"/>
      <c r="G348" s="83"/>
      <c r="H348" s="83"/>
      <c r="I348" s="83"/>
      <c r="J348" s="83"/>
      <c r="K348" s="8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>
      <c r="A349" s="82"/>
      <c r="B349" s="82"/>
      <c r="C349" s="82"/>
      <c r="D349" s="82"/>
      <c r="E349" s="82"/>
      <c r="F349" s="82"/>
      <c r="G349" s="83"/>
      <c r="H349" s="83"/>
      <c r="I349" s="83"/>
      <c r="J349" s="83"/>
      <c r="K349" s="8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>
      <c r="A350" s="82"/>
      <c r="B350" s="82"/>
      <c r="C350" s="82"/>
      <c r="D350" s="82"/>
      <c r="E350" s="82"/>
      <c r="F350" s="82"/>
      <c r="G350" s="83"/>
      <c r="H350" s="83"/>
      <c r="I350" s="83"/>
      <c r="J350" s="83"/>
      <c r="K350" s="8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>
      <c r="A352" s="82"/>
      <c r="B352" s="82"/>
      <c r="C352" s="82"/>
      <c r="D352" s="82"/>
      <c r="E352" s="82"/>
      <c r="F352" s="82"/>
      <c r="G352" s="83"/>
      <c r="H352" s="83"/>
      <c r="I352" s="83"/>
      <c r="J352" s="83"/>
      <c r="K352" s="8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>
      <c r="A354" s="82"/>
      <c r="B354" s="82"/>
      <c r="C354" s="82"/>
      <c r="D354" s="82"/>
      <c r="E354" s="82"/>
      <c r="F354" s="82"/>
      <c r="G354" s="83"/>
      <c r="H354" s="83"/>
      <c r="I354" s="83"/>
      <c r="J354" s="83"/>
      <c r="K354" s="8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>
      <c r="A356" s="82"/>
      <c r="B356" s="82"/>
      <c r="C356" s="82"/>
      <c r="D356" s="82"/>
      <c r="E356" s="82"/>
      <c r="F356" s="82"/>
      <c r="G356" s="83"/>
      <c r="H356" s="83"/>
      <c r="I356" s="83"/>
      <c r="J356" s="83"/>
      <c r="K356" s="8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>
      <c r="A358" s="82"/>
      <c r="B358" s="82"/>
      <c r="C358" s="82"/>
      <c r="D358" s="82"/>
      <c r="E358" s="82"/>
      <c r="F358" s="82"/>
      <c r="G358" s="83"/>
      <c r="H358" s="83"/>
      <c r="I358" s="83"/>
      <c r="J358" s="83"/>
      <c r="K358" s="8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>
      <c r="A359" s="82"/>
      <c r="B359" s="82"/>
      <c r="C359" s="82"/>
      <c r="D359" s="82"/>
      <c r="E359" s="82"/>
      <c r="F359" s="82"/>
      <c r="G359" s="83"/>
      <c r="H359" s="83"/>
      <c r="I359" s="83"/>
      <c r="J359" s="83"/>
      <c r="K359" s="8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>
      <c r="A361" s="82"/>
      <c r="B361" s="82"/>
      <c r="C361" s="82"/>
      <c r="D361" s="82"/>
      <c r="E361" s="82"/>
      <c r="F361" s="82"/>
      <c r="G361" s="83"/>
      <c r="H361" s="83"/>
      <c r="I361" s="83"/>
      <c r="J361" s="83"/>
      <c r="K361" s="8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>
      <c r="A362" s="82"/>
      <c r="B362" s="82"/>
      <c r="C362" s="82"/>
      <c r="D362" s="82"/>
      <c r="E362" s="82"/>
      <c r="F362" s="82"/>
      <c r="G362" s="83"/>
      <c r="H362" s="83"/>
      <c r="I362" s="83"/>
      <c r="J362" s="83"/>
      <c r="K362" s="8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>
      <c r="A363" s="82"/>
      <c r="B363" s="82"/>
      <c r="C363" s="82"/>
      <c r="D363" s="82"/>
      <c r="E363" s="82"/>
      <c r="F363" s="82"/>
      <c r="G363" s="83"/>
      <c r="H363" s="83"/>
      <c r="I363" s="83"/>
      <c r="J363" s="83"/>
      <c r="K363" s="8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>
      <c r="A364" s="82"/>
      <c r="B364" s="82"/>
      <c r="C364" s="82"/>
      <c r="D364" s="82"/>
      <c r="E364" s="82"/>
      <c r="F364" s="82"/>
      <c r="G364" s="83"/>
      <c r="H364" s="83"/>
      <c r="I364" s="83"/>
      <c r="J364" s="83"/>
      <c r="K364" s="8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>
      <c r="A367" s="82"/>
      <c r="B367" s="82"/>
      <c r="C367" s="82"/>
      <c r="D367" s="82"/>
      <c r="E367" s="82"/>
      <c r="F367" s="82"/>
      <c r="G367" s="83"/>
      <c r="H367" s="83"/>
      <c r="I367" s="83"/>
      <c r="J367" s="83"/>
      <c r="K367" s="8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>
      <c r="A369" s="82"/>
      <c r="B369" s="82"/>
      <c r="C369" s="82"/>
      <c r="D369" s="82"/>
      <c r="E369" s="82"/>
      <c r="F369" s="82"/>
      <c r="G369" s="83"/>
      <c r="H369" s="83"/>
      <c r="I369" s="83"/>
      <c r="J369" s="83"/>
      <c r="K369" s="8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>
      <c r="A374" s="82"/>
      <c r="B374" s="82"/>
      <c r="C374" s="82"/>
      <c r="D374" s="82"/>
      <c r="E374" s="82"/>
      <c r="F374" s="82"/>
      <c r="G374" s="83"/>
      <c r="H374" s="83"/>
      <c r="I374" s="83"/>
      <c r="J374" s="83"/>
      <c r="K374" s="8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>
      <c r="A379" s="82"/>
      <c r="B379" s="82"/>
      <c r="C379" s="82"/>
      <c r="D379" s="82"/>
      <c r="E379" s="82"/>
      <c r="F379" s="82"/>
      <c r="G379" s="83"/>
      <c r="H379" s="83"/>
      <c r="I379" s="83"/>
      <c r="J379" s="83"/>
      <c r="K379" s="8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>
      <c r="A380" s="82"/>
      <c r="B380" s="82"/>
      <c r="C380" s="82"/>
      <c r="D380" s="82"/>
      <c r="E380" s="82"/>
      <c r="F380" s="82"/>
      <c r="G380" s="83"/>
      <c r="H380" s="83"/>
      <c r="I380" s="83"/>
      <c r="J380" s="83"/>
      <c r="K380" s="8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>
      <c r="A381" s="82"/>
      <c r="B381" s="82"/>
      <c r="C381" s="82"/>
      <c r="D381" s="82"/>
      <c r="E381" s="82"/>
      <c r="F381" s="82"/>
      <c r="G381" s="83"/>
      <c r="H381" s="83"/>
      <c r="I381" s="83"/>
      <c r="J381" s="83"/>
      <c r="K381" s="8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>
      <c r="A386" s="82"/>
      <c r="B386" s="82"/>
      <c r="C386" s="82"/>
      <c r="D386" s="82"/>
      <c r="E386" s="82"/>
      <c r="F386" s="82"/>
      <c r="G386" s="83"/>
      <c r="H386" s="83"/>
      <c r="I386" s="83"/>
      <c r="J386" s="83"/>
      <c r="K386" s="8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>
      <c r="A400" s="82"/>
      <c r="B400" s="82"/>
      <c r="C400" s="82"/>
      <c r="D400" s="82"/>
      <c r="E400" s="82"/>
      <c r="F400" s="82"/>
      <c r="G400" s="83"/>
      <c r="H400" s="83"/>
      <c r="I400" s="83"/>
      <c r="J400" s="83"/>
      <c r="K400" s="8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>
      <c r="A402" s="82"/>
      <c r="B402" s="82"/>
      <c r="C402" s="82"/>
      <c r="D402" s="82"/>
      <c r="E402" s="82"/>
      <c r="F402" s="82"/>
      <c r="G402" s="83"/>
      <c r="H402" s="83"/>
      <c r="I402" s="83"/>
      <c r="J402" s="83"/>
      <c r="K402" s="8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>
      <c r="A404" s="82"/>
      <c r="B404" s="82"/>
      <c r="C404" s="82"/>
      <c r="D404" s="82"/>
      <c r="E404" s="82"/>
      <c r="F404" s="82"/>
      <c r="G404" s="83"/>
      <c r="H404" s="83"/>
      <c r="I404" s="83"/>
      <c r="J404" s="83"/>
      <c r="K404" s="8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>
      <c r="A406" s="82"/>
      <c r="B406" s="82"/>
      <c r="C406" s="82"/>
      <c r="D406" s="82"/>
      <c r="E406" s="82"/>
      <c r="F406" s="82"/>
      <c r="G406" s="83"/>
      <c r="H406" s="83"/>
      <c r="I406" s="83"/>
      <c r="J406" s="83"/>
      <c r="K406" s="8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>
      <c r="A409" s="82"/>
      <c r="B409" s="82"/>
      <c r="C409" s="82"/>
      <c r="D409" s="82"/>
      <c r="E409" s="82"/>
      <c r="F409" s="82"/>
      <c r="G409" s="83"/>
      <c r="H409" s="83"/>
      <c r="I409" s="83"/>
      <c r="J409" s="83"/>
      <c r="K409" s="8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>
      <c r="A412" s="82"/>
      <c r="B412" s="82"/>
      <c r="C412" s="82"/>
      <c r="D412" s="82"/>
      <c r="E412" s="82"/>
      <c r="F412" s="82"/>
      <c r="G412" s="83"/>
      <c r="H412" s="83"/>
      <c r="I412" s="83"/>
      <c r="J412" s="83"/>
      <c r="K412" s="8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>
      <c r="A413" s="82"/>
      <c r="B413" s="82"/>
      <c r="C413" s="82"/>
      <c r="D413" s="82"/>
      <c r="E413" s="82"/>
      <c r="F413" s="82"/>
      <c r="G413" s="83"/>
      <c r="H413" s="83"/>
      <c r="I413" s="83"/>
      <c r="J413" s="83"/>
      <c r="K413" s="8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>
      <c r="A419" s="82"/>
      <c r="B419" s="82"/>
      <c r="C419" s="82"/>
      <c r="D419" s="82"/>
      <c r="E419" s="82"/>
      <c r="F419" s="82"/>
      <c r="G419" s="83"/>
      <c r="H419" s="83"/>
      <c r="I419" s="83"/>
      <c r="J419" s="83"/>
      <c r="K419" s="8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>
      <c r="A421" s="82"/>
      <c r="B421" s="82"/>
      <c r="C421" s="82"/>
      <c r="D421" s="82"/>
      <c r="E421" s="82"/>
      <c r="F421" s="82"/>
      <c r="G421" s="83"/>
      <c r="H421" s="83"/>
      <c r="I421" s="83"/>
      <c r="J421" s="83"/>
      <c r="K421" s="8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>
      <c r="A422" s="82"/>
      <c r="B422" s="82"/>
      <c r="C422" s="82"/>
      <c r="D422" s="82"/>
      <c r="E422" s="82"/>
      <c r="F422" s="82"/>
      <c r="G422" s="83"/>
      <c r="H422" s="83"/>
      <c r="I422" s="83"/>
      <c r="J422" s="83"/>
      <c r="K422" s="8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>
      <c r="A425" s="82"/>
      <c r="B425" s="82"/>
      <c r="C425" s="82"/>
      <c r="D425" s="82"/>
      <c r="E425" s="82"/>
      <c r="F425" s="82"/>
      <c r="G425" s="83"/>
      <c r="H425" s="83"/>
      <c r="I425" s="83"/>
      <c r="J425" s="83"/>
      <c r="K425" s="8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>
      <c r="A428" s="82"/>
      <c r="B428" s="82"/>
      <c r="C428" s="82"/>
      <c r="D428" s="82"/>
      <c r="E428" s="82"/>
      <c r="F428" s="82"/>
      <c r="G428" s="83"/>
      <c r="H428" s="83"/>
      <c r="I428" s="83"/>
      <c r="J428" s="83"/>
      <c r="K428" s="8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>
      <c r="A429" s="82"/>
      <c r="B429" s="82"/>
      <c r="C429" s="82"/>
      <c r="D429" s="82"/>
      <c r="E429" s="82"/>
      <c r="F429" s="82"/>
      <c r="G429" s="83"/>
      <c r="H429" s="83"/>
      <c r="I429" s="83"/>
      <c r="J429" s="83"/>
      <c r="K429" s="8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>
      <c r="A436" s="82"/>
      <c r="B436" s="82"/>
      <c r="C436" s="82"/>
      <c r="D436" s="82"/>
      <c r="E436" s="82"/>
      <c r="F436" s="82"/>
      <c r="G436" s="83"/>
      <c r="H436" s="83"/>
      <c r="I436" s="83"/>
      <c r="J436" s="83"/>
      <c r="K436" s="8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>
      <c r="A438" s="82"/>
      <c r="B438" s="82"/>
      <c r="C438" s="82"/>
      <c r="D438" s="82"/>
      <c r="E438" s="82"/>
      <c r="F438" s="82"/>
      <c r="G438" s="83"/>
      <c r="H438" s="83"/>
      <c r="I438" s="83"/>
      <c r="J438" s="83"/>
      <c r="K438" s="8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>
      <c r="A439" s="82"/>
      <c r="B439" s="82"/>
      <c r="C439" s="82"/>
      <c r="D439" s="82"/>
      <c r="E439" s="82"/>
      <c r="F439" s="82"/>
      <c r="G439" s="83"/>
      <c r="H439" s="83"/>
      <c r="I439" s="83"/>
      <c r="J439" s="83"/>
      <c r="K439" s="8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>
      <c r="A441" s="82"/>
      <c r="B441" s="82"/>
      <c r="C441" s="82"/>
      <c r="D441" s="82"/>
      <c r="E441" s="82"/>
      <c r="F441" s="82"/>
      <c r="G441" s="83"/>
      <c r="H441" s="83"/>
      <c r="I441" s="83"/>
      <c r="J441" s="83"/>
      <c r="K441" s="8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>
      <c r="A444" s="82"/>
      <c r="B444" s="82"/>
      <c r="C444" s="82"/>
      <c r="D444" s="82"/>
      <c r="E444" s="82"/>
      <c r="F444" s="82"/>
      <c r="G444" s="83"/>
      <c r="H444" s="83"/>
      <c r="I444" s="83"/>
      <c r="J444" s="83"/>
      <c r="K444" s="8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>
      <c r="A445" s="82"/>
      <c r="B445" s="82"/>
      <c r="C445" s="82"/>
      <c r="D445" s="82"/>
      <c r="E445" s="82"/>
      <c r="F445" s="82"/>
      <c r="G445" s="83"/>
      <c r="H445" s="83"/>
      <c r="I445" s="83"/>
      <c r="J445" s="83"/>
      <c r="K445" s="8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>
      <c r="A450" s="82"/>
      <c r="B450" s="82"/>
      <c r="C450" s="82"/>
      <c r="D450" s="82"/>
      <c r="E450" s="82"/>
      <c r="F450" s="82"/>
      <c r="G450" s="83"/>
      <c r="H450" s="83"/>
      <c r="I450" s="83"/>
      <c r="J450" s="83"/>
      <c r="K450" s="8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>
      <c r="A451" s="82"/>
      <c r="B451" s="82"/>
      <c r="C451" s="82"/>
      <c r="D451" s="82"/>
      <c r="E451" s="82"/>
      <c r="F451" s="82"/>
      <c r="G451" s="83"/>
      <c r="H451" s="83"/>
      <c r="I451" s="83"/>
      <c r="J451" s="83"/>
      <c r="K451" s="8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>
      <c r="A452" s="82"/>
      <c r="B452" s="82"/>
      <c r="C452" s="82"/>
      <c r="D452" s="82"/>
      <c r="E452" s="82"/>
      <c r="F452" s="82"/>
      <c r="G452" s="83"/>
      <c r="H452" s="83"/>
      <c r="I452" s="83"/>
      <c r="J452" s="83"/>
      <c r="K452" s="8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>
      <c r="A453" s="82"/>
      <c r="B453" s="82"/>
      <c r="C453" s="82"/>
      <c r="D453" s="82"/>
      <c r="E453" s="82"/>
      <c r="F453" s="82"/>
      <c r="G453" s="83"/>
      <c r="H453" s="83"/>
      <c r="I453" s="83"/>
      <c r="J453" s="83"/>
      <c r="K453" s="8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>
      <c r="A454" s="82"/>
      <c r="B454" s="82"/>
      <c r="C454" s="82"/>
      <c r="D454" s="82"/>
      <c r="E454" s="82"/>
      <c r="F454" s="82"/>
      <c r="G454" s="83"/>
      <c r="H454" s="83"/>
      <c r="I454" s="83"/>
      <c r="J454" s="83"/>
      <c r="K454" s="8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>
      <c r="A455" s="82"/>
      <c r="B455" s="82"/>
      <c r="C455" s="82"/>
      <c r="D455" s="82"/>
      <c r="E455" s="82"/>
      <c r="F455" s="82"/>
      <c r="G455" s="83"/>
      <c r="H455" s="83"/>
      <c r="I455" s="83"/>
      <c r="J455" s="83"/>
      <c r="K455" s="8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>
      <c r="A457" s="82"/>
      <c r="B457" s="82"/>
      <c r="C457" s="82"/>
      <c r="D457" s="82"/>
      <c r="E457" s="82"/>
      <c r="F457" s="82"/>
      <c r="G457" s="83"/>
      <c r="H457" s="83"/>
      <c r="I457" s="83"/>
      <c r="J457" s="83"/>
      <c r="K457" s="8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>
      <c r="A460" s="82"/>
      <c r="B460" s="82"/>
      <c r="C460" s="82"/>
      <c r="D460" s="82"/>
      <c r="E460" s="82"/>
      <c r="F460" s="82"/>
      <c r="G460" s="83"/>
      <c r="H460" s="83"/>
      <c r="I460" s="83"/>
      <c r="J460" s="83"/>
      <c r="K460" s="8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>
      <c r="A461" s="82"/>
      <c r="B461" s="82"/>
      <c r="C461" s="82"/>
      <c r="D461" s="82"/>
      <c r="E461" s="82"/>
      <c r="F461" s="82"/>
      <c r="G461" s="83"/>
      <c r="H461" s="83"/>
      <c r="I461" s="83"/>
      <c r="J461" s="83"/>
      <c r="K461" s="8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>
      <c r="A462" s="82"/>
      <c r="B462" s="82"/>
      <c r="C462" s="82"/>
      <c r="D462" s="82"/>
      <c r="E462" s="82"/>
      <c r="F462" s="82"/>
      <c r="G462" s="83"/>
      <c r="H462" s="83"/>
      <c r="I462" s="83"/>
      <c r="J462" s="83"/>
      <c r="K462" s="8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>
      <c r="A464" s="82"/>
      <c r="B464" s="82"/>
      <c r="C464" s="82"/>
      <c r="D464" s="82"/>
      <c r="E464" s="82"/>
      <c r="F464" s="82"/>
      <c r="G464" s="83"/>
      <c r="H464" s="83"/>
      <c r="I464" s="83"/>
      <c r="J464" s="83"/>
      <c r="K464" s="8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  <row r="466" spans="1:63">
      <c r="A466" s="82"/>
      <c r="B466" s="82"/>
      <c r="C466" s="82"/>
      <c r="D466" s="82"/>
      <c r="E466" s="82"/>
      <c r="F466" s="82"/>
      <c r="G466" s="83"/>
      <c r="H466" s="83"/>
      <c r="I466" s="83"/>
      <c r="J466" s="83"/>
      <c r="K466" s="8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</row>
    <row r="467" spans="1:63">
      <c r="A467" s="82"/>
      <c r="B467" s="82"/>
      <c r="C467" s="82"/>
      <c r="D467" s="82"/>
      <c r="E467" s="82"/>
      <c r="F467" s="82"/>
      <c r="G467" s="83"/>
      <c r="H467" s="83"/>
      <c r="I467" s="83"/>
      <c r="J467" s="83"/>
      <c r="K467" s="8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  <row r="468" spans="1:63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</row>
    <row r="469" spans="1:63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</row>
    <row r="470" spans="1:63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</row>
    <row r="471" spans="1:63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</row>
    <row r="472" spans="1:63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</row>
    <row r="473" spans="1:63">
      <c r="A473" s="82"/>
      <c r="B473" s="82"/>
      <c r="C473" s="82"/>
      <c r="D473" s="82"/>
      <c r="E473" s="82"/>
      <c r="F473" s="82"/>
      <c r="G473" s="83"/>
      <c r="H473" s="83"/>
      <c r="I473" s="83"/>
      <c r="J473" s="83"/>
      <c r="K473" s="8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</row>
    <row r="474" spans="1:63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</row>
    <row r="475" spans="1:63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</row>
    <row r="476" spans="1:63">
      <c r="A476" s="82"/>
      <c r="B476" s="82"/>
      <c r="C476" s="82"/>
      <c r="D476" s="82"/>
      <c r="E476" s="82"/>
      <c r="F476" s="82"/>
      <c r="G476" s="83"/>
      <c r="H476" s="83"/>
      <c r="I476" s="83"/>
      <c r="J476" s="83"/>
      <c r="K476" s="8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</row>
    <row r="477" spans="1:63">
      <c r="A477" s="82"/>
      <c r="B477" s="82"/>
      <c r="C477" s="82"/>
      <c r="D477" s="82"/>
      <c r="E477" s="82"/>
      <c r="F477" s="82"/>
      <c r="G477" s="83"/>
      <c r="H477" s="83"/>
      <c r="I477" s="83"/>
      <c r="J477" s="83"/>
      <c r="K477" s="8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</row>
    <row r="478" spans="1:63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</row>
    <row r="479" spans="1:63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</row>
    <row r="480" spans="1:63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</row>
    <row r="481" spans="1:63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</row>
    <row r="482" spans="1:63">
      <c r="A482" s="82"/>
      <c r="B482" s="82"/>
      <c r="C482" s="82"/>
      <c r="D482" s="82"/>
      <c r="E482" s="82"/>
      <c r="F482" s="82"/>
      <c r="G482" s="83"/>
      <c r="H482" s="83"/>
      <c r="I482" s="83"/>
      <c r="J482" s="83"/>
      <c r="K482" s="8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</row>
    <row r="483" spans="1:63">
      <c r="A483" s="82"/>
      <c r="B483" s="82"/>
      <c r="C483" s="82"/>
      <c r="D483" s="82"/>
      <c r="E483" s="82"/>
      <c r="F483" s="82"/>
      <c r="G483" s="83"/>
      <c r="H483" s="83"/>
      <c r="I483" s="83"/>
      <c r="J483" s="83"/>
      <c r="K483" s="8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</row>
    <row r="484" spans="1:63">
      <c r="A484" s="82"/>
      <c r="B484" s="82"/>
      <c r="C484" s="82"/>
      <c r="D484" s="82"/>
      <c r="E484" s="82"/>
      <c r="F484" s="82"/>
      <c r="G484" s="83"/>
      <c r="H484" s="83"/>
      <c r="I484" s="83"/>
      <c r="J484" s="83"/>
      <c r="K484" s="8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</row>
    <row r="485" spans="1:63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</row>
    <row r="486" spans="1:63">
      <c r="A486" s="82"/>
      <c r="B486" s="82"/>
      <c r="C486" s="82"/>
      <c r="D486" s="82"/>
      <c r="E486" s="82"/>
      <c r="F486" s="82"/>
      <c r="G486" s="83"/>
      <c r="H486" s="83"/>
      <c r="I486" s="83"/>
      <c r="J486" s="83"/>
      <c r="K486" s="8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</row>
    <row r="487" spans="1:63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</row>
    <row r="488" spans="1:63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</row>
    <row r="489" spans="1:63">
      <c r="A489" s="82"/>
      <c r="B489" s="82"/>
      <c r="C489" s="82"/>
      <c r="D489" s="82"/>
      <c r="E489" s="82"/>
      <c r="F489" s="82"/>
      <c r="G489" s="83"/>
      <c r="H489" s="83"/>
      <c r="I489" s="83"/>
      <c r="J489" s="83"/>
      <c r="K489" s="8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</row>
    <row r="490" spans="1:63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</row>
    <row r="491" spans="1:63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</row>
    <row r="492" spans="1:63">
      <c r="A492" s="82"/>
      <c r="B492" s="82"/>
      <c r="C492" s="82"/>
      <c r="D492" s="82"/>
      <c r="E492" s="82"/>
      <c r="F492" s="82"/>
      <c r="G492" s="83"/>
      <c r="H492" s="83"/>
      <c r="I492" s="83"/>
      <c r="J492" s="83"/>
      <c r="K492" s="8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</row>
    <row r="493" spans="1:63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</row>
    <row r="494" spans="1:63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</row>
    <row r="495" spans="1:63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</row>
    <row r="496" spans="1:63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</row>
    <row r="497" spans="1:63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</row>
    <row r="498" spans="1:63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</row>
    <row r="499" spans="1:63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</row>
    <row r="500" spans="1:63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</row>
    <row r="501" spans="1:63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</row>
    <row r="502" spans="1:63">
      <c r="A502" s="82"/>
      <c r="B502" s="82"/>
      <c r="C502" s="82"/>
      <c r="D502" s="82"/>
      <c r="E502" s="82"/>
      <c r="F502" s="82"/>
      <c r="G502" s="83"/>
      <c r="H502" s="83"/>
      <c r="I502" s="83"/>
      <c r="J502" s="83"/>
      <c r="K502" s="8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</row>
    <row r="503" spans="1:63">
      <c r="A503" s="82"/>
      <c r="B503" s="82"/>
      <c r="C503" s="82"/>
      <c r="D503" s="82"/>
      <c r="E503" s="82"/>
      <c r="F503" s="82"/>
      <c r="G503" s="83"/>
      <c r="H503" s="83"/>
      <c r="I503" s="83"/>
      <c r="J503" s="83"/>
      <c r="K503" s="8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</row>
    <row r="504" spans="1:63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</row>
    <row r="505" spans="1:63">
      <c r="A505" s="82"/>
      <c r="B505" s="82"/>
      <c r="C505" s="82"/>
      <c r="D505" s="82"/>
      <c r="E505" s="82"/>
      <c r="F505" s="82"/>
      <c r="G505" s="83"/>
      <c r="H505" s="83"/>
      <c r="I505" s="83"/>
      <c r="J505" s="83"/>
      <c r="K505" s="8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</row>
    <row r="506" spans="1:63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</row>
    <row r="507" spans="1:63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</row>
    <row r="508" spans="1:63">
      <c r="A508" s="82"/>
      <c r="B508" s="82"/>
      <c r="C508" s="82"/>
      <c r="D508" s="82"/>
      <c r="E508" s="82"/>
      <c r="F508" s="82"/>
      <c r="G508" s="83"/>
      <c r="H508" s="83"/>
      <c r="I508" s="83"/>
      <c r="J508" s="83"/>
      <c r="K508" s="8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</row>
    <row r="509" spans="1:63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</row>
    <row r="510" spans="1:63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</row>
    <row r="511" spans="1:63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</row>
    <row r="512" spans="1:63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</row>
    <row r="513" spans="1:63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</row>
    <row r="514" spans="1:63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</row>
    <row r="515" spans="1:63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</row>
    <row r="516" spans="1:63">
      <c r="A516" s="82"/>
      <c r="B516" s="82"/>
      <c r="C516" s="82"/>
      <c r="D516" s="82"/>
      <c r="E516" s="82"/>
      <c r="F516" s="82"/>
      <c r="G516" s="83"/>
      <c r="H516" s="83"/>
      <c r="I516" s="83"/>
      <c r="J516" s="83"/>
      <c r="K516" s="8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</row>
    <row r="517" spans="1:63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</row>
    <row r="518" spans="1:63">
      <c r="A518" s="82"/>
      <c r="B518" s="82"/>
      <c r="C518" s="82"/>
      <c r="D518" s="82"/>
      <c r="E518" s="82"/>
      <c r="F518" s="82"/>
      <c r="G518" s="83"/>
      <c r="H518" s="83"/>
      <c r="I518" s="83"/>
      <c r="J518" s="83"/>
      <c r="K518" s="8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</row>
    <row r="519" spans="1:63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</row>
    <row r="520" spans="1:63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</row>
    <row r="521" spans="1:63">
      <c r="A521" s="82"/>
      <c r="B521" s="82"/>
      <c r="C521" s="82"/>
      <c r="D521" s="82"/>
      <c r="E521" s="82"/>
      <c r="F521" s="82"/>
      <c r="G521" s="83"/>
      <c r="H521" s="83"/>
      <c r="I521" s="83"/>
      <c r="J521" s="83"/>
      <c r="K521" s="8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</row>
    <row r="522" spans="1:63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</row>
    <row r="523" spans="1:63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</row>
    <row r="524" spans="1:63">
      <c r="A524" s="82"/>
      <c r="B524" s="82"/>
      <c r="C524" s="82"/>
      <c r="D524" s="82"/>
      <c r="E524" s="82"/>
      <c r="F524" s="82"/>
      <c r="G524" s="83"/>
      <c r="H524" s="83"/>
      <c r="I524" s="83"/>
      <c r="J524" s="83"/>
      <c r="K524" s="8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</row>
    <row r="525" spans="1:63">
      <c r="A525" s="82"/>
      <c r="B525" s="82"/>
      <c r="C525" s="82"/>
      <c r="D525" s="82"/>
      <c r="E525" s="82"/>
      <c r="F525" s="82"/>
      <c r="G525" s="83"/>
      <c r="H525" s="83"/>
      <c r="I525" s="83"/>
      <c r="J525" s="83"/>
      <c r="K525" s="8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</row>
    <row r="526" spans="1:63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</row>
    <row r="527" spans="1:63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</row>
    <row r="528" spans="1:63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</row>
    <row r="529" spans="1:63">
      <c r="A529" s="82"/>
      <c r="B529" s="82"/>
      <c r="C529" s="82"/>
      <c r="D529" s="82"/>
      <c r="E529" s="82"/>
      <c r="F529" s="82"/>
      <c r="G529" s="83"/>
      <c r="H529" s="83"/>
      <c r="I529" s="83"/>
      <c r="J529" s="83"/>
      <c r="K529" s="8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</row>
    <row r="530" spans="1:63">
      <c r="A530" s="82"/>
      <c r="B530" s="82"/>
      <c r="C530" s="82"/>
      <c r="D530" s="82"/>
      <c r="E530" s="82"/>
      <c r="F530" s="82"/>
      <c r="G530" s="83"/>
      <c r="H530" s="83"/>
      <c r="I530" s="83"/>
      <c r="J530" s="83"/>
      <c r="K530" s="8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</row>
    <row r="531" spans="1:63">
      <c r="A531" s="82"/>
      <c r="B531" s="82"/>
      <c r="C531" s="82"/>
      <c r="D531" s="82"/>
      <c r="E531" s="82"/>
      <c r="F531" s="82"/>
      <c r="G531" s="83"/>
      <c r="H531" s="83"/>
      <c r="I531" s="83"/>
      <c r="J531" s="83"/>
      <c r="K531" s="8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</row>
    <row r="532" spans="1:63">
      <c r="A532" s="82"/>
      <c r="B532" s="82"/>
      <c r="C532" s="82"/>
      <c r="D532" s="82"/>
      <c r="E532" s="82"/>
      <c r="F532" s="82"/>
      <c r="G532" s="83"/>
      <c r="H532" s="83"/>
      <c r="I532" s="83"/>
      <c r="J532" s="83"/>
      <c r="K532" s="8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</row>
    <row r="533" spans="1:63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</row>
    <row r="534" spans="1:63">
      <c r="A534" s="82"/>
      <c r="B534" s="82"/>
      <c r="C534" s="82"/>
      <c r="D534" s="82"/>
      <c r="E534" s="82"/>
      <c r="F534" s="82"/>
      <c r="G534" s="83"/>
      <c r="H534" s="83"/>
      <c r="I534" s="83"/>
      <c r="J534" s="83"/>
      <c r="K534" s="8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</row>
    <row r="535" spans="1:63">
      <c r="A535" s="82"/>
      <c r="B535" s="82"/>
      <c r="C535" s="82"/>
      <c r="D535" s="82"/>
      <c r="E535" s="82"/>
      <c r="F535" s="82"/>
      <c r="G535" s="83"/>
      <c r="H535" s="83"/>
      <c r="I535" s="83"/>
      <c r="J535" s="83"/>
      <c r="K535" s="8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</row>
    <row r="536" spans="1:63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</row>
    <row r="537" spans="1:63">
      <c r="A537" s="82"/>
      <c r="B537" s="82"/>
      <c r="C537" s="82"/>
      <c r="D537" s="82"/>
      <c r="E537" s="82"/>
      <c r="F537" s="82"/>
      <c r="G537" s="83"/>
      <c r="H537" s="83"/>
      <c r="I537" s="83"/>
      <c r="J537" s="83"/>
      <c r="K537" s="8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</row>
    <row r="538" spans="1:63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</row>
    <row r="539" spans="1:63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</row>
    <row r="540" spans="1:63">
      <c r="A540" s="82"/>
      <c r="B540" s="82"/>
      <c r="C540" s="82"/>
      <c r="D540" s="82"/>
      <c r="E540" s="82"/>
      <c r="F540" s="82"/>
      <c r="G540" s="83"/>
      <c r="H540" s="83"/>
      <c r="I540" s="83"/>
      <c r="J540" s="83"/>
      <c r="K540" s="8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</row>
    <row r="541" spans="1:63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</row>
    <row r="542" spans="1:63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</row>
    <row r="543" spans="1:63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</row>
    <row r="544" spans="1:63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</row>
    <row r="545" spans="1:63">
      <c r="A545" s="82"/>
      <c r="B545" s="82"/>
      <c r="C545" s="82"/>
      <c r="D545" s="82"/>
      <c r="E545" s="82"/>
      <c r="F545" s="82"/>
      <c r="G545" s="83"/>
      <c r="H545" s="83"/>
      <c r="I545" s="83"/>
      <c r="J545" s="83"/>
      <c r="K545" s="8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</row>
    <row r="546" spans="1:63">
      <c r="A546" s="82"/>
      <c r="B546" s="82"/>
      <c r="C546" s="82"/>
      <c r="D546" s="82"/>
      <c r="E546" s="82"/>
      <c r="F546" s="82"/>
      <c r="G546" s="83"/>
      <c r="H546" s="83"/>
      <c r="I546" s="83"/>
      <c r="J546" s="83"/>
      <c r="K546" s="8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</row>
    <row r="547" spans="1:63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</row>
    <row r="548" spans="1:63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</row>
    <row r="549" spans="1:63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</row>
    <row r="550" spans="1:63">
      <c r="A550" s="82"/>
      <c r="B550" s="82"/>
      <c r="C550" s="82"/>
      <c r="D550" s="82"/>
      <c r="E550" s="82"/>
      <c r="F550" s="82"/>
      <c r="G550" s="83"/>
      <c r="H550" s="83"/>
      <c r="I550" s="83"/>
      <c r="J550" s="83"/>
      <c r="K550" s="8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</row>
    <row r="551" spans="1:63">
      <c r="A551" s="82"/>
      <c r="B551" s="82"/>
      <c r="C551" s="82"/>
      <c r="D551" s="82"/>
      <c r="E551" s="82"/>
      <c r="F551" s="82"/>
      <c r="G551" s="83"/>
      <c r="H551" s="83"/>
      <c r="I551" s="83"/>
      <c r="J551" s="83"/>
      <c r="K551" s="8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</row>
    <row r="552" spans="1:63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</row>
    <row r="553" spans="1:63">
      <c r="A553" s="82"/>
      <c r="B553" s="82"/>
      <c r="C553" s="82"/>
      <c r="D553" s="82"/>
      <c r="E553" s="82"/>
      <c r="F553" s="82"/>
      <c r="G553" s="83"/>
      <c r="H553" s="83"/>
      <c r="I553" s="83"/>
      <c r="J553" s="83"/>
      <c r="K553" s="8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</row>
    <row r="554" spans="1:63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</row>
    <row r="555" spans="1:63">
      <c r="A555" s="82"/>
      <c r="B555" s="82"/>
      <c r="C555" s="82"/>
      <c r="D555" s="82"/>
      <c r="E555" s="82"/>
      <c r="F555" s="82"/>
      <c r="G555" s="83"/>
      <c r="H555" s="83"/>
      <c r="I555" s="83"/>
      <c r="J555" s="83"/>
      <c r="K555" s="8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</row>
    <row r="556" spans="1:63">
      <c r="A556" s="82"/>
      <c r="B556" s="82"/>
      <c r="C556" s="82"/>
      <c r="D556" s="82"/>
      <c r="E556" s="82"/>
      <c r="F556" s="82"/>
      <c r="G556" s="83"/>
      <c r="H556" s="83"/>
      <c r="I556" s="83"/>
      <c r="J556" s="83"/>
      <c r="K556" s="8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</row>
    <row r="557" spans="1:63">
      <c r="A557" s="82"/>
      <c r="B557" s="82"/>
      <c r="C557" s="82"/>
      <c r="D557" s="82"/>
      <c r="E557" s="82"/>
      <c r="F557" s="82"/>
      <c r="G557" s="83"/>
      <c r="H557" s="83"/>
      <c r="I557" s="83"/>
      <c r="J557" s="83"/>
      <c r="K557" s="8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</row>
    <row r="558" spans="1:63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</row>
    <row r="559" spans="1:63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</row>
    <row r="560" spans="1:63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</row>
    <row r="561" spans="1:63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</row>
    <row r="562" spans="1:63">
      <c r="A562" s="82"/>
      <c r="B562" s="82"/>
      <c r="C562" s="82"/>
      <c r="D562" s="82"/>
      <c r="E562" s="82"/>
      <c r="F562" s="82"/>
      <c r="G562" s="83"/>
      <c r="H562" s="83"/>
      <c r="I562" s="83"/>
      <c r="J562" s="83"/>
      <c r="K562" s="8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</row>
    <row r="563" spans="1:63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</row>
    <row r="564" spans="1:63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</row>
    <row r="565" spans="1:63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</row>
    <row r="566" spans="1:63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</row>
    <row r="567" spans="1:63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</row>
    <row r="568" spans="1:63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</row>
    <row r="569" spans="1:63">
      <c r="A569" s="82"/>
      <c r="B569" s="82"/>
      <c r="C569" s="82"/>
      <c r="D569" s="82"/>
      <c r="E569" s="82"/>
      <c r="F569" s="82"/>
      <c r="G569" s="83"/>
      <c r="H569" s="83"/>
      <c r="I569" s="83"/>
      <c r="J569" s="83"/>
      <c r="K569" s="8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</row>
    <row r="570" spans="1:63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</row>
    <row r="571" spans="1:63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</row>
    <row r="572" spans="1:63">
      <c r="A572" s="82"/>
      <c r="B572" s="82"/>
      <c r="C572" s="82"/>
      <c r="D572" s="82"/>
      <c r="E572" s="82"/>
      <c r="F572" s="82"/>
      <c r="G572" s="83"/>
      <c r="H572" s="83"/>
      <c r="I572" s="83"/>
      <c r="J572" s="83"/>
      <c r="K572" s="8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</row>
    <row r="573" spans="1:63">
      <c r="A573" s="82"/>
      <c r="B573" s="82"/>
      <c r="C573" s="82"/>
      <c r="D573" s="82"/>
      <c r="E573" s="82"/>
      <c r="F573" s="82"/>
      <c r="G573" s="83"/>
      <c r="H573" s="83"/>
      <c r="I573" s="83"/>
      <c r="J573" s="83"/>
      <c r="K573" s="8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</row>
    <row r="574" spans="1:63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</row>
    <row r="575" spans="1:63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</row>
    <row r="576" spans="1:63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</row>
    <row r="577" spans="1:63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</row>
    <row r="578" spans="1:63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</row>
    <row r="579" spans="1:63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</row>
    <row r="580" spans="1:63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</row>
    <row r="581" spans="1:63">
      <c r="A581" s="82"/>
      <c r="B581" s="82"/>
      <c r="C581" s="82"/>
      <c r="D581" s="82"/>
      <c r="E581" s="82"/>
      <c r="F581" s="82"/>
      <c r="G581" s="83"/>
      <c r="H581" s="83"/>
      <c r="I581" s="83"/>
      <c r="J581" s="83"/>
      <c r="K581" s="8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</row>
    <row r="582" spans="1:63">
      <c r="A582" s="82"/>
      <c r="B582" s="82"/>
      <c r="C582" s="82"/>
      <c r="D582" s="82"/>
      <c r="E582" s="82"/>
      <c r="F582" s="82"/>
      <c r="G582" s="83"/>
      <c r="H582" s="83"/>
      <c r="I582" s="83"/>
      <c r="J582" s="83"/>
      <c r="K582" s="8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</row>
    <row r="583" spans="1:63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</row>
    <row r="584" spans="1:63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</row>
    <row r="585" spans="1:63">
      <c r="A585" s="82"/>
      <c r="B585" s="82"/>
      <c r="C585" s="82"/>
      <c r="D585" s="82"/>
      <c r="E585" s="82"/>
      <c r="F585" s="82"/>
      <c r="G585" s="83"/>
      <c r="H585" s="83"/>
      <c r="I585" s="83"/>
      <c r="J585" s="83"/>
      <c r="K585" s="8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</row>
    <row r="586" spans="1:63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</row>
    <row r="587" spans="1:63">
      <c r="A587" s="82"/>
      <c r="B587" s="82"/>
      <c r="C587" s="82"/>
      <c r="D587" s="82"/>
      <c r="E587" s="82"/>
      <c r="F587" s="82"/>
      <c r="G587" s="83"/>
      <c r="H587" s="83"/>
      <c r="I587" s="83"/>
      <c r="J587" s="83"/>
      <c r="K587" s="8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</row>
    <row r="588" spans="1:63">
      <c r="A588" s="82"/>
      <c r="B588" s="82"/>
      <c r="C588" s="82"/>
      <c r="D588" s="82"/>
      <c r="E588" s="82"/>
      <c r="F588" s="82"/>
      <c r="G588" s="83"/>
      <c r="H588" s="83"/>
      <c r="I588" s="83"/>
      <c r="J588" s="83"/>
      <c r="K588" s="8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</row>
    <row r="589" spans="1:63">
      <c r="A589" s="82"/>
      <c r="B589" s="82"/>
      <c r="C589" s="82"/>
      <c r="D589" s="82"/>
      <c r="E589" s="82"/>
      <c r="F589" s="82"/>
      <c r="G589" s="83"/>
      <c r="H589" s="83"/>
      <c r="I589" s="83"/>
      <c r="J589" s="83"/>
      <c r="K589" s="8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</row>
    <row r="590" spans="1:63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</row>
    <row r="591" spans="1:63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</row>
    <row r="592" spans="1:63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</row>
    <row r="593" spans="1:63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</row>
    <row r="594" spans="1:63">
      <c r="A594" s="82"/>
      <c r="B594" s="82"/>
      <c r="C594" s="82"/>
      <c r="D594" s="82"/>
      <c r="E594" s="82"/>
      <c r="F594" s="82"/>
      <c r="G594" s="83"/>
      <c r="H594" s="83"/>
      <c r="I594" s="83"/>
      <c r="J594" s="83"/>
      <c r="K594" s="8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</row>
    <row r="595" spans="1:63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</row>
    <row r="596" spans="1:63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</row>
    <row r="597" spans="1:63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</row>
    <row r="598" spans="1:63">
      <c r="A598" s="82"/>
      <c r="B598" s="82"/>
      <c r="C598" s="82"/>
      <c r="D598" s="82"/>
      <c r="E598" s="82"/>
      <c r="F598" s="82"/>
      <c r="G598" s="83"/>
      <c r="H598" s="83"/>
      <c r="I598" s="83"/>
      <c r="J598" s="83"/>
      <c r="K598" s="8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</row>
    <row r="599" spans="1:63">
      <c r="A599" s="82"/>
      <c r="B599" s="82"/>
      <c r="C599" s="82"/>
      <c r="D599" s="82"/>
      <c r="E599" s="82"/>
      <c r="F599" s="82"/>
      <c r="G599" s="83"/>
      <c r="H599" s="83"/>
      <c r="I599" s="83"/>
      <c r="J599" s="83"/>
      <c r="K599" s="8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</row>
    <row r="600" spans="1:63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</row>
    <row r="601" spans="1:63">
      <c r="A601" s="82"/>
      <c r="B601" s="82"/>
      <c r="C601" s="82"/>
      <c r="D601" s="82"/>
      <c r="E601" s="82"/>
      <c r="F601" s="82"/>
      <c r="G601" s="83"/>
      <c r="H601" s="83"/>
      <c r="I601" s="83"/>
      <c r="J601" s="83"/>
      <c r="K601" s="8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</row>
    <row r="602" spans="1:63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</row>
    <row r="603" spans="1:63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</row>
    <row r="604" spans="1:63">
      <c r="A604" s="82"/>
      <c r="B604" s="82"/>
      <c r="C604" s="82"/>
      <c r="D604" s="82"/>
      <c r="E604" s="82"/>
      <c r="F604" s="82"/>
      <c r="G604" s="83"/>
      <c r="H604" s="83"/>
      <c r="I604" s="83"/>
      <c r="J604" s="83"/>
      <c r="K604" s="8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</row>
    <row r="605" spans="1:63">
      <c r="A605" s="82"/>
      <c r="B605" s="82"/>
      <c r="C605" s="82"/>
      <c r="D605" s="82"/>
      <c r="E605" s="82"/>
      <c r="F605" s="82"/>
      <c r="G605" s="83"/>
      <c r="H605" s="83"/>
      <c r="I605" s="83"/>
      <c r="J605" s="83"/>
      <c r="K605" s="8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</row>
    <row r="606" spans="1:63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</row>
    <row r="607" spans="1:63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</row>
    <row r="608" spans="1:63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</row>
    <row r="609" spans="1:63">
      <c r="A609" s="82"/>
      <c r="B609" s="82"/>
      <c r="C609" s="82"/>
      <c r="D609" s="82"/>
      <c r="E609" s="82"/>
      <c r="F609" s="82"/>
      <c r="G609" s="83"/>
      <c r="H609" s="83"/>
      <c r="I609" s="83"/>
      <c r="J609" s="83"/>
      <c r="K609" s="8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</row>
    <row r="610" spans="1:63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</row>
    <row r="611" spans="1:63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</row>
    <row r="612" spans="1:63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</row>
    <row r="613" spans="1:63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</row>
    <row r="614" spans="1:63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</row>
    <row r="615" spans="1:63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</row>
    <row r="616" spans="1:63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</row>
    <row r="617" spans="1:63">
      <c r="A617" s="82"/>
      <c r="B617" s="82"/>
      <c r="C617" s="82"/>
      <c r="D617" s="82"/>
      <c r="E617" s="82"/>
      <c r="F617" s="82"/>
      <c r="G617" s="83"/>
      <c r="H617" s="83"/>
      <c r="I617" s="83"/>
      <c r="J617" s="83"/>
      <c r="K617" s="8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</row>
    <row r="618" spans="1:63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</row>
    <row r="619" spans="1:63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</row>
    <row r="620" spans="1:63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</row>
    <row r="621" spans="1:63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</row>
    <row r="622" spans="1:63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</row>
    <row r="623" spans="1:63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</row>
    <row r="624" spans="1:63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</row>
    <row r="625" spans="1:63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</row>
    <row r="626" spans="1:63">
      <c r="A626" s="82"/>
      <c r="B626" s="82"/>
      <c r="C626" s="82"/>
      <c r="D626" s="82"/>
      <c r="E626" s="82"/>
      <c r="F626" s="82"/>
      <c r="G626" s="83"/>
      <c r="H626" s="83"/>
      <c r="I626" s="83"/>
      <c r="J626" s="83"/>
      <c r="K626" s="8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</row>
    <row r="627" spans="1:63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</row>
    <row r="628" spans="1:63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</row>
    <row r="629" spans="1:63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</row>
    <row r="630" spans="1:63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</row>
    <row r="631" spans="1:63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</row>
    <row r="632" spans="1:63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</row>
    <row r="633" spans="1:63">
      <c r="A633" s="82"/>
      <c r="B633" s="82"/>
      <c r="C633" s="82"/>
      <c r="D633" s="82"/>
      <c r="E633" s="82"/>
      <c r="F633" s="82"/>
      <c r="G633" s="83"/>
      <c r="H633" s="83"/>
      <c r="I633" s="83"/>
      <c r="J633" s="83"/>
      <c r="K633" s="8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</row>
    <row r="634" spans="1:63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</row>
    <row r="635" spans="1:63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</row>
    <row r="636" spans="1:63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</row>
    <row r="637" spans="1:63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</row>
    <row r="638" spans="1:63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</row>
    <row r="639" spans="1:63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</row>
    <row r="640" spans="1:63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</row>
    <row r="641" spans="1:63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</row>
    <row r="642" spans="1:63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</row>
    <row r="643" spans="1:63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</row>
    <row r="644" spans="1:63">
      <c r="A644" s="82"/>
      <c r="B644" s="82"/>
      <c r="C644" s="82"/>
      <c r="D644" s="82"/>
      <c r="E644" s="82"/>
      <c r="F644" s="82"/>
      <c r="G644" s="83"/>
      <c r="H644" s="83"/>
      <c r="I644" s="83"/>
      <c r="J644" s="83"/>
      <c r="K644" s="8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</row>
    <row r="645" spans="1:63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</row>
    <row r="646" spans="1:63">
      <c r="A646" s="82"/>
      <c r="B646" s="82"/>
      <c r="C646" s="82"/>
      <c r="D646" s="82"/>
      <c r="E646" s="82"/>
      <c r="F646" s="82"/>
      <c r="G646" s="83"/>
      <c r="H646" s="83"/>
      <c r="I646" s="83"/>
      <c r="J646" s="83"/>
      <c r="K646" s="8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</row>
    <row r="647" spans="1:63">
      <c r="A647" s="82"/>
      <c r="B647" s="82"/>
      <c r="C647" s="82"/>
      <c r="D647" s="82"/>
      <c r="E647" s="82"/>
      <c r="F647" s="82"/>
      <c r="G647" s="83"/>
      <c r="H647" s="83"/>
      <c r="I647" s="83"/>
      <c r="J647" s="83"/>
      <c r="K647" s="8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</row>
    <row r="648" spans="1:63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</row>
    <row r="649" spans="1:63">
      <c r="A649" s="82"/>
      <c r="B649" s="82"/>
      <c r="C649" s="82"/>
      <c r="D649" s="82"/>
      <c r="E649" s="82"/>
      <c r="F649" s="82"/>
      <c r="G649" s="83"/>
      <c r="H649" s="83"/>
      <c r="I649" s="83"/>
      <c r="J649" s="83"/>
      <c r="K649" s="8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</row>
    <row r="650" spans="1:63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</row>
    <row r="651" spans="1:63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</row>
    <row r="652" spans="1:63">
      <c r="A652" s="82"/>
      <c r="B652" s="82"/>
      <c r="C652" s="82"/>
      <c r="D652" s="82"/>
      <c r="E652" s="82"/>
      <c r="F652" s="82"/>
      <c r="G652" s="83"/>
      <c r="H652" s="83"/>
      <c r="I652" s="83"/>
      <c r="J652" s="83"/>
      <c r="K652" s="8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</row>
    <row r="653" spans="1:63">
      <c r="A653" s="82"/>
      <c r="B653" s="82"/>
      <c r="C653" s="82"/>
      <c r="D653" s="82"/>
      <c r="E653" s="82"/>
      <c r="F653" s="82"/>
      <c r="G653" s="83"/>
      <c r="H653" s="83"/>
      <c r="I653" s="83"/>
      <c r="J653" s="83"/>
      <c r="K653" s="8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</row>
    <row r="654" spans="1:63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</row>
    <row r="655" spans="1:63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</row>
    <row r="656" spans="1:63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</row>
    <row r="657" spans="1:63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</row>
    <row r="658" spans="1:63">
      <c r="A658" s="82"/>
      <c r="B658" s="82"/>
      <c r="C658" s="82"/>
      <c r="D658" s="82"/>
      <c r="E658" s="82"/>
      <c r="F658" s="82"/>
      <c r="G658" s="83"/>
      <c r="H658" s="83"/>
      <c r="I658" s="83"/>
      <c r="J658" s="83"/>
      <c r="K658" s="8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</row>
    <row r="659" spans="1:63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</row>
    <row r="660" spans="1:63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</row>
    <row r="661" spans="1:63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</row>
    <row r="662" spans="1:63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</row>
    <row r="663" spans="1:63">
      <c r="A663" s="82"/>
      <c r="B663" s="82"/>
      <c r="C663" s="82"/>
      <c r="D663" s="82"/>
      <c r="E663" s="82"/>
      <c r="F663" s="82"/>
      <c r="G663" s="83"/>
      <c r="H663" s="83"/>
      <c r="I663" s="83"/>
      <c r="J663" s="83"/>
      <c r="K663" s="8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</row>
    <row r="664" spans="1:63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</row>
    <row r="665" spans="1:63">
      <c r="A665" s="82"/>
      <c r="B665" s="82"/>
      <c r="C665" s="82"/>
      <c r="D665" s="82"/>
      <c r="E665" s="82"/>
      <c r="F665" s="82"/>
      <c r="G665" s="83"/>
      <c r="H665" s="83"/>
      <c r="I665" s="83"/>
      <c r="J665" s="83"/>
      <c r="K665" s="8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</row>
    <row r="666" spans="1:63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</row>
    <row r="667" spans="1:63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</row>
    <row r="668" spans="1:63">
      <c r="A668" s="82"/>
      <c r="B668" s="82"/>
      <c r="C668" s="82"/>
      <c r="D668" s="82"/>
      <c r="E668" s="82"/>
      <c r="F668" s="82"/>
      <c r="G668" s="83"/>
      <c r="H668" s="83"/>
      <c r="I668" s="83"/>
      <c r="J668" s="83"/>
      <c r="K668" s="8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</row>
    <row r="669" spans="1:63">
      <c r="A669" s="82"/>
      <c r="B669" s="82"/>
      <c r="C669" s="82"/>
      <c r="D669" s="82"/>
      <c r="E669" s="82"/>
      <c r="F669" s="82"/>
      <c r="G669" s="83"/>
      <c r="H669" s="83"/>
      <c r="I669" s="83"/>
      <c r="J669" s="83"/>
      <c r="K669" s="8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</row>
    <row r="670" spans="1:63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</row>
    <row r="671" spans="1:63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</row>
    <row r="672" spans="1:63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</row>
    <row r="673" spans="1:63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</row>
    <row r="674" spans="1:63">
      <c r="A674" s="82"/>
      <c r="B674" s="82"/>
      <c r="C674" s="82"/>
      <c r="D674" s="82"/>
      <c r="E674" s="82"/>
      <c r="F674" s="82"/>
      <c r="G674" s="83"/>
      <c r="H674" s="83"/>
      <c r="I674" s="83"/>
      <c r="J674" s="83"/>
      <c r="K674" s="85"/>
    </row>
    <row r="675" spans="1:63">
      <c r="K675" s="85"/>
    </row>
  </sheetData>
  <pageMargins left="0.75" right="0.75" top="1" bottom="1" header="0.5" footer="0.5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675"/>
  <sheetViews>
    <sheetView showGridLines="0" workbookViewId="0"/>
  </sheetViews>
  <sheetFormatPr defaultRowHeight="15"/>
  <cols>
    <col min="1" max="1" width="9.85546875" customWidth="1"/>
    <col min="2" max="2" width="0" hidden="1" customWidth="1"/>
    <col min="3" max="3" width="12.85546875" customWidth="1"/>
    <col min="4" max="4" width="0" hidden="1" customWidth="1"/>
    <col min="5" max="5" width="16.7109375" customWidth="1"/>
    <col min="6" max="6" width="0" hidden="1" customWidth="1"/>
    <col min="11" max="11" width="14.5703125" customWidth="1"/>
    <col min="12" max="12" width="20.5703125" customWidth="1"/>
    <col min="13" max="13" width="16.28515625" customWidth="1"/>
    <col min="14" max="14" width="11" customWidth="1"/>
    <col min="15" max="15" width="7.85546875" customWidth="1"/>
    <col min="16" max="16" width="10.28515625" customWidth="1"/>
    <col min="17" max="17" width="13.42578125" customWidth="1"/>
    <col min="18" max="18" width="21.7109375" customWidth="1"/>
    <col min="19" max="19" width="8" customWidth="1"/>
    <col min="20" max="20" width="10" customWidth="1"/>
    <col min="21" max="21" width="12" customWidth="1"/>
    <col min="22" max="22" width="11.7109375" customWidth="1"/>
    <col min="23" max="23" width="9.140625" customWidth="1"/>
    <col min="24" max="24" width="12" customWidth="1"/>
    <col min="25" max="25" width="11" customWidth="1"/>
    <col min="26" max="26" width="15" customWidth="1"/>
    <col min="27" max="27" width="12" customWidth="1"/>
    <col min="28" max="28" width="5.7109375" customWidth="1"/>
    <col min="29" max="29" width="12" customWidth="1"/>
    <col min="30" max="30" width="22.140625" customWidth="1"/>
    <col min="31" max="31" width="11.7109375" customWidth="1"/>
    <col min="32" max="32" width="22.140625" customWidth="1"/>
    <col min="33" max="33" width="11.5703125" customWidth="1"/>
    <col min="34" max="34" width="22.140625" customWidth="1"/>
    <col min="35" max="35" width="11.5703125" customWidth="1"/>
    <col min="36" max="36" width="22.140625" customWidth="1"/>
    <col min="37" max="37" width="11.5703125" customWidth="1"/>
    <col min="38" max="38" width="22.140625" customWidth="1"/>
    <col min="39" max="39" width="15" customWidth="1"/>
    <col min="40" max="40" width="22.140625" customWidth="1"/>
    <col min="41" max="41" width="11.5703125" customWidth="1"/>
    <col min="42" max="42" width="22.140625" customWidth="1"/>
    <col min="43" max="43" width="11.5703125" customWidth="1"/>
    <col min="44" max="44" width="22.140625" customWidth="1"/>
    <col min="45" max="45" width="16.5703125" customWidth="1"/>
    <col min="46" max="46" width="27.140625" customWidth="1"/>
  </cols>
  <sheetData>
    <row r="1" spans="1:29" ht="18.75">
      <c r="A1" s="41" t="s">
        <v>92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>
        <v>2005</v>
      </c>
      <c r="H2" s="15">
        <v>2006</v>
      </c>
      <c r="I2" s="15">
        <v>2007</v>
      </c>
      <c r="J2" s="88">
        <v>2008</v>
      </c>
      <c r="K2" s="91" t="s">
        <v>192</v>
      </c>
      <c r="L2" s="17" t="s">
        <v>193</v>
      </c>
      <c r="M2" s="17" t="s">
        <v>8</v>
      </c>
    </row>
    <row r="3" spans="1:29">
      <c r="A3" s="16" t="s">
        <v>190</v>
      </c>
      <c r="B3" s="16">
        <v>16</v>
      </c>
      <c r="C3" s="16" t="s">
        <v>6</v>
      </c>
      <c r="D3" s="16">
        <v>486</v>
      </c>
      <c r="E3" s="16" t="s">
        <v>26</v>
      </c>
      <c r="F3" s="16">
        <v>31</v>
      </c>
      <c r="G3" s="16">
        <v>53862</v>
      </c>
      <c r="H3" s="16">
        <v>55847</v>
      </c>
      <c r="I3" s="16">
        <v>58792</v>
      </c>
      <c r="J3" s="89">
        <v>53294</v>
      </c>
      <c r="K3" s="92">
        <f>IF(ISERROR(AVERAGE(G3:J3))," ",AVERAGE(G3:J3))</f>
        <v>55448.75</v>
      </c>
      <c r="L3" s="17" t="s">
        <v>10</v>
      </c>
      <c r="M3" t="s">
        <v>6</v>
      </c>
      <c r="N3" t="s">
        <v>9</v>
      </c>
      <c r="O3" t="s">
        <v>11</v>
      </c>
      <c r="P3" t="s">
        <v>12</v>
      </c>
      <c r="Q3" t="s">
        <v>13</v>
      </c>
      <c r="R3" t="s">
        <v>14</v>
      </c>
      <c r="S3" t="s">
        <v>15</v>
      </c>
      <c r="T3" t="s">
        <v>16</v>
      </c>
      <c r="U3" t="s">
        <v>17</v>
      </c>
      <c r="V3" t="s">
        <v>18</v>
      </c>
      <c r="W3" t="s">
        <v>19</v>
      </c>
      <c r="X3" t="s">
        <v>20</v>
      </c>
      <c r="Y3" t="s">
        <v>21</v>
      </c>
      <c r="Z3" t="s">
        <v>22</v>
      </c>
      <c r="AA3" t="s">
        <v>23</v>
      </c>
      <c r="AB3" t="s">
        <v>24</v>
      </c>
      <c r="AC3" t="s">
        <v>25</v>
      </c>
    </row>
    <row r="4" spans="1:29">
      <c r="A4" s="16" t="s">
        <v>190</v>
      </c>
      <c r="B4" s="16">
        <v>16</v>
      </c>
      <c r="C4" s="16" t="s">
        <v>9</v>
      </c>
      <c r="D4" s="16">
        <v>176</v>
      </c>
      <c r="E4" s="16" t="s">
        <v>26</v>
      </c>
      <c r="F4" s="16">
        <v>31</v>
      </c>
      <c r="G4" s="16">
        <v>45729</v>
      </c>
      <c r="H4" s="16">
        <v>47669</v>
      </c>
      <c r="I4" s="16">
        <v>48009</v>
      </c>
      <c r="J4" s="89">
        <v>48000</v>
      </c>
      <c r="K4" s="92">
        <f t="shared" ref="K4:K34" si="0">IF(ISERROR(AVERAGE(G4:J4))," ",AVERAGE(G4:J4))</f>
        <v>47351.75</v>
      </c>
      <c r="L4" s="2" t="s">
        <v>190</v>
      </c>
      <c r="M4" s="18">
        <v>55448.75</v>
      </c>
      <c r="N4" s="18">
        <v>47351.75</v>
      </c>
      <c r="O4" s="18">
        <v>0</v>
      </c>
      <c r="P4" s="18">
        <v>11858.5</v>
      </c>
      <c r="Q4" s="18">
        <v>0</v>
      </c>
      <c r="R4" s="18">
        <v>30749.75</v>
      </c>
      <c r="S4" s="18">
        <v>124658</v>
      </c>
      <c r="T4" s="18">
        <v>134983.5</v>
      </c>
      <c r="U4" s="18">
        <v>20115.75</v>
      </c>
      <c r="V4" s="18">
        <v>1643.5</v>
      </c>
      <c r="W4" s="18">
        <v>0</v>
      </c>
      <c r="X4" s="18">
        <v>10894016.75</v>
      </c>
      <c r="Y4" s="18">
        <v>190.25</v>
      </c>
      <c r="Z4" s="18">
        <v>33600.75</v>
      </c>
      <c r="AA4" s="18">
        <v>456103.25</v>
      </c>
      <c r="AB4" s="18">
        <v>0</v>
      </c>
      <c r="AC4" s="18">
        <v>11810720.5</v>
      </c>
    </row>
    <row r="5" spans="1:29">
      <c r="A5" s="16" t="s">
        <v>190</v>
      </c>
      <c r="B5" s="16">
        <v>16</v>
      </c>
      <c r="C5" s="16" t="s">
        <v>11</v>
      </c>
      <c r="D5" s="16">
        <v>125</v>
      </c>
      <c r="E5" s="16" t="s">
        <v>26</v>
      </c>
      <c r="F5" s="16">
        <v>31</v>
      </c>
      <c r="G5" s="81"/>
      <c r="H5" s="81"/>
      <c r="I5" s="81"/>
      <c r="J5" s="90"/>
      <c r="K5" s="92" t="str">
        <f t="shared" si="0"/>
        <v xml:space="preserve"> </v>
      </c>
      <c r="L5" s="2" t="s">
        <v>191</v>
      </c>
      <c r="M5" s="18">
        <v>635175</v>
      </c>
      <c r="N5" s="18">
        <v>8649075</v>
      </c>
      <c r="O5" s="18">
        <v>253700</v>
      </c>
      <c r="P5" s="18">
        <v>7162100</v>
      </c>
      <c r="Q5" s="18">
        <v>0</v>
      </c>
      <c r="R5" s="18">
        <v>6215775</v>
      </c>
      <c r="S5" s="18">
        <v>1440000</v>
      </c>
      <c r="T5" s="18">
        <v>7974900</v>
      </c>
      <c r="U5" s="18">
        <v>11906125</v>
      </c>
      <c r="V5" s="18">
        <v>3597325</v>
      </c>
      <c r="W5" s="18">
        <v>0</v>
      </c>
      <c r="X5" s="18">
        <v>43809950</v>
      </c>
      <c r="Y5" s="18">
        <v>8499025</v>
      </c>
      <c r="Z5" s="18">
        <v>125450</v>
      </c>
      <c r="AA5" s="18">
        <v>27224900</v>
      </c>
      <c r="AB5" s="18">
        <v>0</v>
      </c>
      <c r="AC5" s="18">
        <v>127493500</v>
      </c>
    </row>
    <row r="6" spans="1:29">
      <c r="A6" s="16" t="s">
        <v>190</v>
      </c>
      <c r="B6" s="16">
        <v>16</v>
      </c>
      <c r="C6" s="16" t="s">
        <v>12</v>
      </c>
      <c r="D6" s="16">
        <v>191</v>
      </c>
      <c r="E6" s="16" t="s">
        <v>26</v>
      </c>
      <c r="F6" s="16">
        <v>31</v>
      </c>
      <c r="G6" s="16">
        <v>12950</v>
      </c>
      <c r="H6" s="16">
        <v>12545</v>
      </c>
      <c r="I6" s="16">
        <v>12586</v>
      </c>
      <c r="J6" s="89">
        <v>9353</v>
      </c>
      <c r="K6" s="92">
        <f t="shared" si="0"/>
        <v>11858.5</v>
      </c>
      <c r="L6" s="2" t="s">
        <v>25</v>
      </c>
      <c r="M6" s="18">
        <v>690623.75</v>
      </c>
      <c r="N6" s="18">
        <v>8696426.75</v>
      </c>
      <c r="O6" s="18">
        <v>253700</v>
      </c>
      <c r="P6" s="18">
        <v>7173958.5</v>
      </c>
      <c r="Q6" s="18">
        <v>0</v>
      </c>
      <c r="R6" s="18">
        <v>6246524.75</v>
      </c>
      <c r="S6" s="18">
        <v>1564658</v>
      </c>
      <c r="T6" s="18">
        <v>8109883.5</v>
      </c>
      <c r="U6" s="18">
        <v>11926240.75</v>
      </c>
      <c r="V6" s="18">
        <v>3598968.5</v>
      </c>
      <c r="W6" s="18">
        <v>0</v>
      </c>
      <c r="X6" s="18">
        <v>54703966.75</v>
      </c>
      <c r="Y6" s="18">
        <v>8499215.25</v>
      </c>
      <c r="Z6" s="18">
        <v>159050.75</v>
      </c>
      <c r="AA6" s="18">
        <v>27681003.25</v>
      </c>
      <c r="AB6" s="18">
        <v>0</v>
      </c>
      <c r="AC6" s="18">
        <v>139304220.5</v>
      </c>
    </row>
    <row r="7" spans="1:29">
      <c r="A7" s="16" t="s">
        <v>190</v>
      </c>
      <c r="B7" s="16">
        <v>16</v>
      </c>
      <c r="C7" s="16" t="s">
        <v>13</v>
      </c>
      <c r="D7" s="16">
        <v>195</v>
      </c>
      <c r="E7" s="16" t="s">
        <v>26</v>
      </c>
      <c r="F7" s="16">
        <v>31</v>
      </c>
      <c r="G7" s="81"/>
      <c r="H7" s="81"/>
      <c r="I7" s="81"/>
      <c r="J7" s="90"/>
      <c r="K7" s="92" t="str">
        <f t="shared" si="0"/>
        <v xml:space="preserve"> </v>
      </c>
    </row>
    <row r="8" spans="1:29">
      <c r="A8" s="16" t="s">
        <v>190</v>
      </c>
      <c r="B8" s="16">
        <v>16</v>
      </c>
      <c r="C8" s="16" t="s">
        <v>14</v>
      </c>
      <c r="D8" s="16">
        <v>242</v>
      </c>
      <c r="E8" s="16" t="s">
        <v>26</v>
      </c>
      <c r="F8" s="16">
        <v>31</v>
      </c>
      <c r="G8" s="16">
        <v>28852</v>
      </c>
      <c r="H8" s="16">
        <v>29394</v>
      </c>
      <c r="I8" s="16">
        <v>33666</v>
      </c>
      <c r="J8" s="89">
        <v>31087</v>
      </c>
      <c r="K8" s="92">
        <f t="shared" si="0"/>
        <v>30749.75</v>
      </c>
    </row>
    <row r="9" spans="1:29">
      <c r="A9" s="16" t="s">
        <v>190</v>
      </c>
      <c r="B9" s="16">
        <v>16</v>
      </c>
      <c r="C9" s="16" t="s">
        <v>15</v>
      </c>
      <c r="D9" s="16">
        <v>201</v>
      </c>
      <c r="E9" s="16" t="s">
        <v>26</v>
      </c>
      <c r="F9" s="16">
        <v>31</v>
      </c>
      <c r="G9" s="16">
        <v>153831</v>
      </c>
      <c r="H9" s="16">
        <v>134635</v>
      </c>
      <c r="I9" s="16">
        <v>137553</v>
      </c>
      <c r="J9" s="89">
        <v>72613</v>
      </c>
      <c r="K9" s="92">
        <f t="shared" si="0"/>
        <v>124658</v>
      </c>
    </row>
    <row r="10" spans="1:29">
      <c r="A10" s="16" t="s">
        <v>190</v>
      </c>
      <c r="B10" s="16">
        <v>16</v>
      </c>
      <c r="C10" s="16" t="s">
        <v>16</v>
      </c>
      <c r="D10" s="16">
        <v>56</v>
      </c>
      <c r="E10" s="16" t="s">
        <v>26</v>
      </c>
      <c r="F10" s="16">
        <v>31</v>
      </c>
      <c r="G10" s="16">
        <v>66830</v>
      </c>
      <c r="H10" s="16">
        <v>98404</v>
      </c>
      <c r="I10" s="16">
        <v>150832</v>
      </c>
      <c r="J10" s="89">
        <v>223868</v>
      </c>
      <c r="K10" s="92">
        <f t="shared" si="0"/>
        <v>134983.5</v>
      </c>
    </row>
    <row r="11" spans="1:29">
      <c r="A11" s="16" t="s">
        <v>190</v>
      </c>
      <c r="B11" s="16">
        <v>16</v>
      </c>
      <c r="C11" s="16" t="s">
        <v>17</v>
      </c>
      <c r="D11" s="16">
        <v>79</v>
      </c>
      <c r="E11" s="16" t="s">
        <v>26</v>
      </c>
      <c r="F11" s="16">
        <v>31</v>
      </c>
      <c r="G11" s="16">
        <v>25333</v>
      </c>
      <c r="H11" s="16">
        <v>25063</v>
      </c>
      <c r="I11" s="16">
        <v>20229</v>
      </c>
      <c r="J11" s="89">
        <v>9838</v>
      </c>
      <c r="K11" s="92">
        <f t="shared" si="0"/>
        <v>20115.75</v>
      </c>
    </row>
    <row r="12" spans="1:29">
      <c r="A12" s="16" t="s">
        <v>190</v>
      </c>
      <c r="B12" s="16">
        <v>16</v>
      </c>
      <c r="C12" s="16" t="s">
        <v>18</v>
      </c>
      <c r="D12" s="16">
        <v>197</v>
      </c>
      <c r="E12" s="16" t="s">
        <v>26</v>
      </c>
      <c r="F12" s="16">
        <v>31</v>
      </c>
      <c r="G12" s="16">
        <v>2110</v>
      </c>
      <c r="H12" s="16">
        <v>1748</v>
      </c>
      <c r="I12" s="16">
        <v>1503</v>
      </c>
      <c r="J12" s="89">
        <v>1213</v>
      </c>
      <c r="K12" s="92">
        <f t="shared" si="0"/>
        <v>1643.5</v>
      </c>
    </row>
    <row r="13" spans="1:29">
      <c r="A13" s="16" t="s">
        <v>190</v>
      </c>
      <c r="B13" s="16">
        <v>16</v>
      </c>
      <c r="C13" s="16" t="s">
        <v>19</v>
      </c>
      <c r="D13" s="16">
        <v>489</v>
      </c>
      <c r="E13" s="16" t="s">
        <v>26</v>
      </c>
      <c r="F13" s="16">
        <v>31</v>
      </c>
      <c r="G13" s="81"/>
      <c r="H13" s="81"/>
      <c r="I13" s="81"/>
      <c r="J13" s="90"/>
      <c r="K13" s="92" t="str">
        <f t="shared" si="0"/>
        <v xml:space="preserve"> </v>
      </c>
    </row>
    <row r="14" spans="1:29">
      <c r="A14" s="16" t="s">
        <v>190</v>
      </c>
      <c r="B14" s="16">
        <v>16</v>
      </c>
      <c r="C14" s="16" t="s">
        <v>20</v>
      </c>
      <c r="D14" s="16">
        <v>27</v>
      </c>
      <c r="E14" s="16" t="s">
        <v>26</v>
      </c>
      <c r="F14" s="16">
        <v>31</v>
      </c>
      <c r="G14" s="16">
        <v>10524067</v>
      </c>
      <c r="H14" s="16">
        <v>10579000</v>
      </c>
      <c r="I14" s="16">
        <v>10732000</v>
      </c>
      <c r="J14" s="89">
        <v>11741000</v>
      </c>
      <c r="K14" s="92">
        <f t="shared" si="0"/>
        <v>10894016.75</v>
      </c>
    </row>
    <row r="15" spans="1:29">
      <c r="A15" s="16" t="s">
        <v>190</v>
      </c>
      <c r="B15" s="16">
        <v>16</v>
      </c>
      <c r="C15" s="16" t="s">
        <v>21</v>
      </c>
      <c r="D15" s="16">
        <v>83</v>
      </c>
      <c r="E15" s="16" t="s">
        <v>26</v>
      </c>
      <c r="F15" s="16">
        <v>31</v>
      </c>
      <c r="G15" s="16">
        <v>420</v>
      </c>
      <c r="H15" s="16">
        <v>184</v>
      </c>
      <c r="I15" s="16">
        <v>77</v>
      </c>
      <c r="J15" s="89">
        <v>80</v>
      </c>
      <c r="K15" s="92">
        <f t="shared" si="0"/>
        <v>190.25</v>
      </c>
    </row>
    <row r="16" spans="1:29">
      <c r="A16" s="16" t="s">
        <v>190</v>
      </c>
      <c r="B16" s="16">
        <v>16</v>
      </c>
      <c r="C16" s="16" t="s">
        <v>22</v>
      </c>
      <c r="D16" s="16">
        <v>122</v>
      </c>
      <c r="E16" s="16" t="s">
        <v>26</v>
      </c>
      <c r="F16" s="16">
        <v>31</v>
      </c>
      <c r="G16" s="16">
        <v>35110</v>
      </c>
      <c r="H16" s="16">
        <v>34092</v>
      </c>
      <c r="I16" s="16">
        <v>33609</v>
      </c>
      <c r="J16" s="89">
        <v>31592</v>
      </c>
      <c r="K16" s="92">
        <f t="shared" si="0"/>
        <v>33600.75</v>
      </c>
    </row>
    <row r="17" spans="1:11">
      <c r="A17" s="16" t="s">
        <v>190</v>
      </c>
      <c r="B17" s="16">
        <v>16</v>
      </c>
      <c r="C17" s="16" t="s">
        <v>23</v>
      </c>
      <c r="D17" s="16">
        <v>15</v>
      </c>
      <c r="E17" s="16" t="s">
        <v>26</v>
      </c>
      <c r="F17" s="16">
        <v>31</v>
      </c>
      <c r="G17" s="16">
        <v>558413</v>
      </c>
      <c r="H17" s="16">
        <v>479000</v>
      </c>
      <c r="I17" s="16">
        <v>399000</v>
      </c>
      <c r="J17" s="89">
        <v>388000</v>
      </c>
      <c r="K17" s="92">
        <f t="shared" si="0"/>
        <v>456103.25</v>
      </c>
    </row>
    <row r="18" spans="1:11">
      <c r="A18" s="16" t="s">
        <v>190</v>
      </c>
      <c r="B18" s="16">
        <v>16</v>
      </c>
      <c r="C18" s="16" t="s">
        <v>24</v>
      </c>
      <c r="D18" s="16">
        <v>137</v>
      </c>
      <c r="E18" s="16" t="s">
        <v>26</v>
      </c>
      <c r="F18" s="16">
        <v>31</v>
      </c>
      <c r="G18" s="81"/>
      <c r="H18" s="81"/>
      <c r="I18" s="81"/>
      <c r="J18" s="90"/>
      <c r="K18" s="92" t="str">
        <f t="shared" si="0"/>
        <v xml:space="preserve"> </v>
      </c>
    </row>
    <row r="19" spans="1:11">
      <c r="A19" s="16" t="s">
        <v>191</v>
      </c>
      <c r="B19" s="16">
        <v>100</v>
      </c>
      <c r="C19" s="16" t="s">
        <v>6</v>
      </c>
      <c r="D19" s="16">
        <v>486</v>
      </c>
      <c r="E19" s="16" t="s">
        <v>26</v>
      </c>
      <c r="F19" s="16">
        <v>31</v>
      </c>
      <c r="G19" s="16">
        <v>569500</v>
      </c>
      <c r="H19" s="16">
        <v>604200</v>
      </c>
      <c r="I19" s="16">
        <v>658000</v>
      </c>
      <c r="J19" s="89">
        <v>709000</v>
      </c>
      <c r="K19" s="92">
        <f t="shared" si="0"/>
        <v>635175</v>
      </c>
    </row>
    <row r="20" spans="1:11">
      <c r="A20" s="16" t="s">
        <v>191</v>
      </c>
      <c r="B20" s="16">
        <v>100</v>
      </c>
      <c r="C20" s="16" t="s">
        <v>9</v>
      </c>
      <c r="D20" s="16">
        <v>176</v>
      </c>
      <c r="E20" s="16" t="s">
        <v>26</v>
      </c>
      <c r="F20" s="16">
        <v>31</v>
      </c>
      <c r="G20" s="16">
        <v>8047000</v>
      </c>
      <c r="H20" s="16">
        <v>8549300</v>
      </c>
      <c r="I20" s="16">
        <v>10000000</v>
      </c>
      <c r="J20" s="89">
        <v>8000000</v>
      </c>
      <c r="K20" s="92">
        <f t="shared" si="0"/>
        <v>8649075</v>
      </c>
    </row>
    <row r="21" spans="1:11">
      <c r="A21" s="16" t="s">
        <v>191</v>
      </c>
      <c r="B21" s="16">
        <v>100</v>
      </c>
      <c r="C21" s="16" t="s">
        <v>11</v>
      </c>
      <c r="D21" s="16">
        <v>125</v>
      </c>
      <c r="E21" s="16" t="s">
        <v>26</v>
      </c>
      <c r="F21" s="16">
        <v>31</v>
      </c>
      <c r="G21" s="16">
        <v>244700</v>
      </c>
      <c r="H21" s="16">
        <v>244600</v>
      </c>
      <c r="I21" s="16">
        <v>255500</v>
      </c>
      <c r="J21" s="89">
        <v>270000</v>
      </c>
      <c r="K21" s="92">
        <f t="shared" si="0"/>
        <v>253700</v>
      </c>
    </row>
    <row r="22" spans="1:11">
      <c r="A22" s="16" t="s">
        <v>191</v>
      </c>
      <c r="B22" s="16">
        <v>100</v>
      </c>
      <c r="C22" s="16" t="s">
        <v>12</v>
      </c>
      <c r="D22" s="16">
        <v>191</v>
      </c>
      <c r="E22" s="16" t="s">
        <v>26</v>
      </c>
      <c r="F22" s="16">
        <v>31</v>
      </c>
      <c r="G22" s="16">
        <v>6714600</v>
      </c>
      <c r="H22" s="16">
        <v>6896200</v>
      </c>
      <c r="I22" s="16">
        <v>7493900</v>
      </c>
      <c r="J22" s="89">
        <v>7543700</v>
      </c>
      <c r="K22" s="92">
        <f t="shared" si="0"/>
        <v>7162100</v>
      </c>
    </row>
    <row r="23" spans="1:11">
      <c r="A23" s="16" t="s">
        <v>191</v>
      </c>
      <c r="B23" s="16">
        <v>100</v>
      </c>
      <c r="C23" s="16" t="s">
        <v>13</v>
      </c>
      <c r="D23" s="16">
        <v>195</v>
      </c>
      <c r="E23" s="16" t="s">
        <v>26</v>
      </c>
      <c r="F23" s="16">
        <v>31</v>
      </c>
      <c r="G23" s="81"/>
      <c r="H23" s="81"/>
      <c r="I23" s="81"/>
      <c r="J23" s="90"/>
      <c r="K23" s="92" t="str">
        <f t="shared" si="0"/>
        <v xml:space="preserve"> </v>
      </c>
    </row>
    <row r="24" spans="1:11">
      <c r="A24" s="16" t="s">
        <v>191</v>
      </c>
      <c r="B24" s="16">
        <v>100</v>
      </c>
      <c r="C24" s="16" t="s">
        <v>14</v>
      </c>
      <c r="D24" s="16">
        <v>242</v>
      </c>
      <c r="E24" s="16" t="s">
        <v>26</v>
      </c>
      <c r="F24" s="16">
        <v>31</v>
      </c>
      <c r="G24" s="16">
        <v>6736000</v>
      </c>
      <c r="H24" s="16">
        <v>5615100</v>
      </c>
      <c r="I24" s="16">
        <v>6292000</v>
      </c>
      <c r="J24" s="89">
        <v>6220000</v>
      </c>
      <c r="K24" s="92">
        <f t="shared" si="0"/>
        <v>6215775</v>
      </c>
    </row>
    <row r="25" spans="1:11">
      <c r="A25" s="16" t="s">
        <v>191</v>
      </c>
      <c r="B25" s="16">
        <v>100</v>
      </c>
      <c r="C25" s="16" t="s">
        <v>15</v>
      </c>
      <c r="D25" s="16">
        <v>201</v>
      </c>
      <c r="E25" s="16" t="s">
        <v>26</v>
      </c>
      <c r="F25" s="16">
        <v>31</v>
      </c>
      <c r="G25" s="16">
        <v>1470000</v>
      </c>
      <c r="H25" s="16">
        <v>1510000</v>
      </c>
      <c r="I25" s="16">
        <v>1470000</v>
      </c>
      <c r="J25" s="89">
        <v>1310000</v>
      </c>
      <c r="K25" s="92">
        <f t="shared" si="0"/>
        <v>1440000</v>
      </c>
    </row>
    <row r="26" spans="1:11">
      <c r="A26" s="16" t="s">
        <v>191</v>
      </c>
      <c r="B26" s="16">
        <v>100</v>
      </c>
      <c r="C26" s="16" t="s">
        <v>16</v>
      </c>
      <c r="D26" s="16">
        <v>56</v>
      </c>
      <c r="E26" s="16" t="s">
        <v>26</v>
      </c>
      <c r="F26" s="16">
        <v>31</v>
      </c>
      <c r="G26" s="16">
        <v>7588300</v>
      </c>
      <c r="H26" s="16">
        <v>7894000</v>
      </c>
      <c r="I26" s="16">
        <v>8117300</v>
      </c>
      <c r="J26" s="89">
        <v>8300000</v>
      </c>
      <c r="K26" s="92">
        <f t="shared" si="0"/>
        <v>7974900</v>
      </c>
    </row>
    <row r="27" spans="1:11">
      <c r="A27" s="16" t="s">
        <v>191</v>
      </c>
      <c r="B27" s="16">
        <v>100</v>
      </c>
      <c r="C27" s="16" t="s">
        <v>17</v>
      </c>
      <c r="D27" s="16">
        <v>79</v>
      </c>
      <c r="E27" s="16" t="s">
        <v>26</v>
      </c>
      <c r="F27" s="16">
        <v>31</v>
      </c>
      <c r="G27" s="16">
        <v>12179400</v>
      </c>
      <c r="H27" s="16">
        <v>11752000</v>
      </c>
      <c r="I27" s="16">
        <v>11695500</v>
      </c>
      <c r="J27" s="89">
        <v>11997600</v>
      </c>
      <c r="K27" s="92">
        <f t="shared" si="0"/>
        <v>11906125</v>
      </c>
    </row>
    <row r="28" spans="1:11">
      <c r="A28" s="16" t="s">
        <v>191</v>
      </c>
      <c r="B28" s="16">
        <v>100</v>
      </c>
      <c r="C28" s="16" t="s">
        <v>18</v>
      </c>
      <c r="D28" s="16">
        <v>197</v>
      </c>
      <c r="E28" s="16" t="s">
        <v>26</v>
      </c>
      <c r="F28" s="16">
        <v>31</v>
      </c>
      <c r="G28" s="16">
        <v>3518500</v>
      </c>
      <c r="H28" s="16">
        <v>3580700</v>
      </c>
      <c r="I28" s="16">
        <v>3561600</v>
      </c>
      <c r="J28" s="89">
        <v>3728500</v>
      </c>
      <c r="K28" s="92">
        <f t="shared" si="0"/>
        <v>3597325</v>
      </c>
    </row>
    <row r="29" spans="1:11">
      <c r="A29" s="16" t="s">
        <v>191</v>
      </c>
      <c r="B29" s="16">
        <v>100</v>
      </c>
      <c r="C29" s="16" t="s">
        <v>19</v>
      </c>
      <c r="D29" s="16">
        <v>489</v>
      </c>
      <c r="E29" s="16" t="s">
        <v>26</v>
      </c>
      <c r="F29" s="16">
        <v>31</v>
      </c>
      <c r="G29" s="81"/>
      <c r="H29" s="81"/>
      <c r="I29" s="81"/>
      <c r="J29" s="90"/>
      <c r="K29" s="92" t="str">
        <f t="shared" si="0"/>
        <v xml:space="preserve"> </v>
      </c>
    </row>
    <row r="30" spans="1:11">
      <c r="A30" s="16" t="s">
        <v>191</v>
      </c>
      <c r="B30" s="16">
        <v>100</v>
      </c>
      <c r="C30" s="16" t="s">
        <v>20</v>
      </c>
      <c r="D30" s="16">
        <v>27</v>
      </c>
      <c r="E30" s="16" t="s">
        <v>26</v>
      </c>
      <c r="F30" s="16">
        <v>31</v>
      </c>
      <c r="G30" s="16">
        <v>43659800</v>
      </c>
      <c r="H30" s="16">
        <v>43810000</v>
      </c>
      <c r="I30" s="16">
        <v>43770000</v>
      </c>
      <c r="J30" s="89">
        <v>44000000</v>
      </c>
      <c r="K30" s="92">
        <f t="shared" si="0"/>
        <v>43809950</v>
      </c>
    </row>
    <row r="31" spans="1:11">
      <c r="A31" s="16" t="s">
        <v>191</v>
      </c>
      <c r="B31" s="16">
        <v>100</v>
      </c>
      <c r="C31" s="16" t="s">
        <v>21</v>
      </c>
      <c r="D31" s="16">
        <v>83</v>
      </c>
      <c r="E31" s="16" t="s">
        <v>26</v>
      </c>
      <c r="F31" s="16">
        <v>31</v>
      </c>
      <c r="G31" s="16">
        <v>9092300</v>
      </c>
      <c r="H31" s="16">
        <v>8667300</v>
      </c>
      <c r="I31" s="16">
        <v>8472500</v>
      </c>
      <c r="J31" s="89">
        <v>7764000</v>
      </c>
      <c r="K31" s="92">
        <f t="shared" si="0"/>
        <v>8499025</v>
      </c>
    </row>
    <row r="32" spans="1:11">
      <c r="A32" s="16" t="s">
        <v>191</v>
      </c>
      <c r="B32" s="16">
        <v>100</v>
      </c>
      <c r="C32" s="16" t="s">
        <v>22</v>
      </c>
      <c r="D32" s="16">
        <v>122</v>
      </c>
      <c r="E32" s="16" t="s">
        <v>26</v>
      </c>
      <c r="F32" s="16">
        <v>31</v>
      </c>
      <c r="G32" s="16">
        <v>133300</v>
      </c>
      <c r="H32" s="16">
        <v>122800</v>
      </c>
      <c r="I32" s="16">
        <v>122700</v>
      </c>
      <c r="J32" s="89">
        <v>123000</v>
      </c>
      <c r="K32" s="92">
        <f t="shared" si="0"/>
        <v>125450</v>
      </c>
    </row>
    <row r="33" spans="1:29">
      <c r="A33" s="16" t="s">
        <v>191</v>
      </c>
      <c r="B33" s="16">
        <v>100</v>
      </c>
      <c r="C33" s="16" t="s">
        <v>23</v>
      </c>
      <c r="D33" s="16">
        <v>15</v>
      </c>
      <c r="E33" s="16" t="s">
        <v>26</v>
      </c>
      <c r="F33" s="16">
        <v>31</v>
      </c>
      <c r="G33" s="16">
        <v>26382900</v>
      </c>
      <c r="H33" s="16">
        <v>26483600</v>
      </c>
      <c r="I33" s="16">
        <v>27994500</v>
      </c>
      <c r="J33" s="89">
        <v>28038600</v>
      </c>
      <c r="K33" s="92">
        <f t="shared" si="0"/>
        <v>27224900</v>
      </c>
    </row>
    <row r="34" spans="1:29">
      <c r="A34" s="16" t="s">
        <v>191</v>
      </c>
      <c r="B34" s="16">
        <v>100</v>
      </c>
      <c r="C34" s="16" t="s">
        <v>24</v>
      </c>
      <c r="D34" s="16">
        <v>137</v>
      </c>
      <c r="E34" s="16" t="s">
        <v>26</v>
      </c>
      <c r="F34" s="16">
        <v>31</v>
      </c>
      <c r="G34" s="81"/>
      <c r="H34" s="81"/>
      <c r="I34" s="81"/>
      <c r="J34" s="90"/>
      <c r="K34" s="92" t="str">
        <f t="shared" si="0"/>
        <v xml:space="preserve"> </v>
      </c>
    </row>
    <row r="35" spans="1:29">
      <c r="A35" s="82"/>
      <c r="B35" s="82"/>
      <c r="C35" s="82"/>
      <c r="D35" s="82"/>
      <c r="E35" s="82"/>
      <c r="F35" s="82"/>
      <c r="G35" s="83"/>
      <c r="H35" s="83"/>
      <c r="I35" s="83"/>
      <c r="J35" s="83"/>
      <c r="K35" s="83"/>
    </row>
    <row r="36" spans="1:29">
      <c r="A36" s="82"/>
      <c r="B36" s="82"/>
      <c r="C36" s="82"/>
      <c r="D36" s="82"/>
      <c r="E36" s="82"/>
      <c r="F36" s="82"/>
      <c r="G36" s="83"/>
      <c r="H36" s="83"/>
      <c r="I36" s="83"/>
      <c r="J36" s="83"/>
      <c r="K36" s="83"/>
    </row>
    <row r="37" spans="1:29">
      <c r="A37" s="82"/>
      <c r="B37" s="82"/>
      <c r="C37" s="82"/>
      <c r="D37" s="82"/>
      <c r="E37" s="82"/>
      <c r="F37" s="82"/>
      <c r="G37" s="83"/>
      <c r="H37" s="83"/>
      <c r="I37" s="83"/>
      <c r="J37" s="83"/>
      <c r="K37" s="83"/>
    </row>
    <row r="38" spans="1:29">
      <c r="A38" s="82"/>
      <c r="B38" s="82"/>
      <c r="C38" s="82"/>
      <c r="D38" s="82"/>
      <c r="E38" s="82"/>
      <c r="F38" s="82"/>
      <c r="G38" s="83"/>
      <c r="H38" s="83"/>
      <c r="I38" s="83"/>
      <c r="J38" s="83"/>
      <c r="K38" s="83"/>
    </row>
    <row r="39" spans="1:29">
      <c r="A39" s="82"/>
      <c r="B39" s="82"/>
      <c r="C39" s="82"/>
      <c r="D39" s="82"/>
      <c r="E39" s="82"/>
      <c r="F39" s="82"/>
      <c r="G39" s="83"/>
      <c r="H39" s="83"/>
      <c r="I39" s="83"/>
      <c r="J39" s="83"/>
      <c r="K39" s="83"/>
    </row>
    <row r="40" spans="1:29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3"/>
    </row>
    <row r="41" spans="1:29">
      <c r="A41" s="82"/>
      <c r="B41" s="82"/>
      <c r="C41" s="82"/>
      <c r="D41" s="82"/>
      <c r="E41" s="82"/>
      <c r="F41" s="82"/>
      <c r="G41" s="83"/>
      <c r="H41" s="83"/>
      <c r="I41" s="83"/>
      <c r="J41" s="83"/>
      <c r="K41" s="83"/>
    </row>
    <row r="42" spans="1:29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3"/>
    </row>
    <row r="43" spans="1:29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3"/>
    </row>
    <row r="44" spans="1:29">
      <c r="A44" s="82"/>
      <c r="B44" s="82"/>
      <c r="C44" s="82"/>
      <c r="D44" s="82"/>
      <c r="E44" s="82"/>
      <c r="F44" s="82"/>
      <c r="G44" s="83"/>
      <c r="H44" s="83"/>
      <c r="I44" s="83"/>
      <c r="J44" s="83"/>
      <c r="K44" s="83"/>
    </row>
    <row r="45" spans="1:29">
      <c r="A45" s="82"/>
      <c r="B45" s="82"/>
      <c r="C45" s="82"/>
      <c r="D45" s="82"/>
      <c r="E45" s="82"/>
      <c r="F45" s="82"/>
      <c r="G45" s="83"/>
      <c r="H45" s="83"/>
      <c r="I45" s="83"/>
      <c r="J45" s="83"/>
      <c r="K45" s="83"/>
    </row>
    <row r="46" spans="1:29">
      <c r="A46" s="82"/>
      <c r="B46" s="82"/>
      <c r="C46" s="82"/>
      <c r="D46" s="82"/>
      <c r="E46" s="82"/>
      <c r="F46" s="82"/>
      <c r="G46" s="83"/>
      <c r="H46" s="83"/>
      <c r="I46" s="83"/>
      <c r="J46" s="83"/>
      <c r="K46" s="83"/>
    </row>
    <row r="47" spans="1:29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82"/>
      <c r="B48" s="82"/>
      <c r="C48" s="82"/>
      <c r="D48" s="82"/>
      <c r="E48" s="82"/>
      <c r="F48" s="82"/>
      <c r="G48" s="83"/>
      <c r="H48" s="83"/>
      <c r="I48" s="83"/>
      <c r="J48" s="83"/>
      <c r="K48" s="8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82"/>
      <c r="B50" s="82"/>
      <c r="C50" s="82"/>
      <c r="D50" s="82"/>
      <c r="E50" s="82"/>
      <c r="F50" s="82"/>
      <c r="G50" s="83"/>
      <c r="H50" s="83"/>
      <c r="I50" s="83"/>
      <c r="J50" s="83"/>
      <c r="K50" s="8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82"/>
      <c r="B51" s="82"/>
      <c r="C51" s="82"/>
      <c r="D51" s="82"/>
      <c r="E51" s="82"/>
      <c r="F51" s="82"/>
      <c r="G51" s="83"/>
      <c r="H51" s="83"/>
      <c r="I51" s="83"/>
      <c r="J51" s="83"/>
      <c r="K51" s="8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82"/>
      <c r="B52" s="82"/>
      <c r="C52" s="82"/>
      <c r="D52" s="82"/>
      <c r="E52" s="82"/>
      <c r="F52" s="82"/>
      <c r="G52" s="83"/>
      <c r="H52" s="83"/>
      <c r="I52" s="83"/>
      <c r="J52" s="83"/>
      <c r="K52" s="8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82"/>
      <c r="B54" s="82"/>
      <c r="C54" s="82"/>
      <c r="D54" s="82"/>
      <c r="E54" s="82"/>
      <c r="F54" s="82"/>
      <c r="G54" s="83"/>
      <c r="H54" s="83"/>
      <c r="I54" s="83"/>
      <c r="J54" s="83"/>
      <c r="K54" s="8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82"/>
      <c r="B57" s="82"/>
      <c r="C57" s="82"/>
      <c r="D57" s="82"/>
      <c r="E57" s="82"/>
      <c r="F57" s="82"/>
      <c r="G57" s="83"/>
      <c r="H57" s="83"/>
      <c r="I57" s="83"/>
      <c r="J57" s="83"/>
      <c r="K57" s="8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82"/>
      <c r="B60" s="82"/>
      <c r="C60" s="82"/>
      <c r="D60" s="82"/>
      <c r="E60" s="82"/>
      <c r="F60" s="82"/>
      <c r="G60" s="83"/>
      <c r="H60" s="83"/>
      <c r="I60" s="83"/>
      <c r="J60" s="83"/>
      <c r="K60" s="8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82"/>
      <c r="B61" s="82"/>
      <c r="C61" s="82"/>
      <c r="D61" s="82"/>
      <c r="E61" s="82"/>
      <c r="F61" s="82"/>
      <c r="G61" s="83"/>
      <c r="H61" s="83"/>
      <c r="I61" s="83"/>
      <c r="J61" s="83"/>
      <c r="K61" s="8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82"/>
      <c r="B65" s="82"/>
      <c r="C65" s="82"/>
      <c r="D65" s="82"/>
      <c r="E65" s="82"/>
      <c r="F65" s="82"/>
      <c r="G65" s="83"/>
      <c r="H65" s="83"/>
      <c r="I65" s="83"/>
      <c r="J65" s="83"/>
      <c r="K65" s="8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>
      <c r="A70" s="82"/>
      <c r="B70" s="82"/>
      <c r="C70" s="82"/>
      <c r="D70" s="82"/>
      <c r="E70" s="82"/>
      <c r="F70" s="82"/>
      <c r="G70" s="83"/>
      <c r="H70" s="83"/>
      <c r="I70" s="83"/>
      <c r="J70" s="83"/>
      <c r="K70" s="8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>
      <c r="A71" s="82"/>
      <c r="B71" s="82"/>
      <c r="C71" s="82"/>
      <c r="D71" s="82"/>
      <c r="E71" s="82"/>
      <c r="F71" s="82"/>
      <c r="G71" s="83"/>
      <c r="H71" s="83"/>
      <c r="I71" s="83"/>
      <c r="J71" s="83"/>
      <c r="K71" s="8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>
      <c r="A73" s="82"/>
      <c r="B73" s="82"/>
      <c r="C73" s="82"/>
      <c r="D73" s="82"/>
      <c r="E73" s="82"/>
      <c r="F73" s="82"/>
      <c r="G73" s="83"/>
      <c r="H73" s="83"/>
      <c r="I73" s="83"/>
      <c r="J73" s="83"/>
      <c r="K73" s="8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>
      <c r="A77" s="82"/>
      <c r="B77" s="82"/>
      <c r="C77" s="82"/>
      <c r="D77" s="82"/>
      <c r="E77" s="82"/>
      <c r="F77" s="82"/>
      <c r="G77" s="83"/>
      <c r="H77" s="83"/>
      <c r="I77" s="83"/>
      <c r="J77" s="83"/>
      <c r="K77" s="8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>
      <c r="A86" s="82"/>
      <c r="B86" s="82"/>
      <c r="C86" s="82"/>
      <c r="D86" s="82"/>
      <c r="E86" s="82"/>
      <c r="F86" s="82"/>
      <c r="G86" s="83"/>
      <c r="H86" s="83"/>
      <c r="I86" s="83"/>
      <c r="J86" s="83"/>
      <c r="K86" s="8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>
      <c r="A89" s="82"/>
      <c r="B89" s="82"/>
      <c r="C89" s="82"/>
      <c r="D89" s="82"/>
      <c r="E89" s="82"/>
      <c r="F89" s="82"/>
      <c r="G89" s="83"/>
      <c r="H89" s="83"/>
      <c r="I89" s="83"/>
      <c r="J89" s="83"/>
      <c r="K89" s="8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>
      <c r="A92" s="82"/>
      <c r="B92" s="82"/>
      <c r="C92" s="82"/>
      <c r="D92" s="82"/>
      <c r="E92" s="82"/>
      <c r="F92" s="82"/>
      <c r="G92" s="83"/>
      <c r="H92" s="83"/>
      <c r="I92" s="83"/>
      <c r="J92" s="83"/>
      <c r="K92" s="8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>
      <c r="A100" s="82"/>
      <c r="B100" s="82"/>
      <c r="C100" s="82"/>
      <c r="D100" s="82"/>
      <c r="E100" s="82"/>
      <c r="F100" s="82"/>
      <c r="G100" s="83"/>
      <c r="H100" s="83"/>
      <c r="I100" s="83"/>
      <c r="J100" s="83"/>
      <c r="K100" s="8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>
      <c r="A102" s="82"/>
      <c r="B102" s="82"/>
      <c r="C102" s="82"/>
      <c r="D102" s="82"/>
      <c r="E102" s="82"/>
      <c r="F102" s="82"/>
      <c r="G102" s="83"/>
      <c r="H102" s="83"/>
      <c r="I102" s="83"/>
      <c r="J102" s="83"/>
      <c r="K102" s="8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>
      <c r="A103" s="82"/>
      <c r="B103" s="82"/>
      <c r="C103" s="82"/>
      <c r="D103" s="82"/>
      <c r="E103" s="82"/>
      <c r="F103" s="82"/>
      <c r="G103" s="83"/>
      <c r="H103" s="83"/>
      <c r="I103" s="83"/>
      <c r="J103" s="83"/>
      <c r="K103" s="8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>
      <c r="A105" s="82"/>
      <c r="B105" s="82"/>
      <c r="C105" s="82"/>
      <c r="D105" s="82"/>
      <c r="E105" s="82"/>
      <c r="F105" s="82"/>
      <c r="G105" s="83"/>
      <c r="H105" s="83"/>
      <c r="I105" s="83"/>
      <c r="J105" s="83"/>
      <c r="K105" s="8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>
      <c r="A108" s="82"/>
      <c r="B108" s="82"/>
      <c r="C108" s="82"/>
      <c r="D108" s="82"/>
      <c r="E108" s="82"/>
      <c r="F108" s="82"/>
      <c r="G108" s="83"/>
      <c r="H108" s="83"/>
      <c r="I108" s="83"/>
      <c r="J108" s="83"/>
      <c r="K108" s="8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>
      <c r="A112" s="82"/>
      <c r="B112" s="82"/>
      <c r="C112" s="82"/>
      <c r="D112" s="82"/>
      <c r="E112" s="82"/>
      <c r="F112" s="82"/>
      <c r="G112" s="83"/>
      <c r="H112" s="83"/>
      <c r="I112" s="83"/>
      <c r="J112" s="83"/>
      <c r="K112" s="8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>
      <c r="A113" s="82"/>
      <c r="B113" s="82"/>
      <c r="C113" s="82"/>
      <c r="D113" s="82"/>
      <c r="E113" s="82"/>
      <c r="F113" s="82"/>
      <c r="G113" s="83"/>
      <c r="H113" s="83"/>
      <c r="I113" s="83"/>
      <c r="J113" s="83"/>
      <c r="K113" s="8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>
      <c r="A115" s="82"/>
      <c r="B115" s="82"/>
      <c r="C115" s="82"/>
      <c r="D115" s="82"/>
      <c r="E115" s="82"/>
      <c r="F115" s="82"/>
      <c r="G115" s="83"/>
      <c r="H115" s="83"/>
      <c r="I115" s="83"/>
      <c r="J115" s="83"/>
      <c r="K115" s="8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>
      <c r="A118" s="82"/>
      <c r="B118" s="82"/>
      <c r="C118" s="82"/>
      <c r="D118" s="82"/>
      <c r="E118" s="82"/>
      <c r="F118" s="82"/>
      <c r="G118" s="83"/>
      <c r="H118" s="83"/>
      <c r="I118" s="83"/>
      <c r="J118" s="83"/>
      <c r="K118" s="8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>
      <c r="A119" s="82"/>
      <c r="B119" s="82"/>
      <c r="C119" s="82"/>
      <c r="D119" s="82"/>
      <c r="E119" s="82"/>
      <c r="F119" s="82"/>
      <c r="G119" s="83"/>
      <c r="H119" s="83"/>
      <c r="I119" s="83"/>
      <c r="J119" s="83"/>
      <c r="K119" s="8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>
      <c r="A121" s="82"/>
      <c r="B121" s="82"/>
      <c r="C121" s="82"/>
      <c r="D121" s="82"/>
      <c r="E121" s="82"/>
      <c r="F121" s="82"/>
      <c r="G121" s="83"/>
      <c r="H121" s="83"/>
      <c r="I121" s="83"/>
      <c r="J121" s="83"/>
      <c r="K121" s="8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>
      <c r="A124" s="82"/>
      <c r="B124" s="82"/>
      <c r="C124" s="82"/>
      <c r="D124" s="82"/>
      <c r="E124" s="82"/>
      <c r="F124" s="82"/>
      <c r="G124" s="83"/>
      <c r="H124" s="83"/>
      <c r="I124" s="83"/>
      <c r="J124" s="83"/>
      <c r="K124" s="8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>
      <c r="A125" s="82"/>
      <c r="B125" s="82"/>
      <c r="C125" s="82"/>
      <c r="D125" s="82"/>
      <c r="E125" s="82"/>
      <c r="F125" s="82"/>
      <c r="G125" s="83"/>
      <c r="H125" s="83"/>
      <c r="I125" s="83"/>
      <c r="J125" s="83"/>
      <c r="K125" s="8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>
      <c r="A134" s="82"/>
      <c r="B134" s="82"/>
      <c r="C134" s="82"/>
      <c r="D134" s="82"/>
      <c r="E134" s="82"/>
      <c r="F134" s="82"/>
      <c r="G134" s="83"/>
      <c r="H134" s="83"/>
      <c r="I134" s="83"/>
      <c r="J134" s="83"/>
      <c r="K134" s="8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>
      <c r="A135" s="82"/>
      <c r="B135" s="82"/>
      <c r="C135" s="82"/>
      <c r="D135" s="82"/>
      <c r="E135" s="82"/>
      <c r="F135" s="82"/>
      <c r="G135" s="83"/>
      <c r="H135" s="83"/>
      <c r="I135" s="83"/>
      <c r="J135" s="83"/>
      <c r="K135" s="8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>
      <c r="A137" s="82"/>
      <c r="B137" s="82"/>
      <c r="C137" s="82"/>
      <c r="D137" s="82"/>
      <c r="E137" s="82"/>
      <c r="F137" s="82"/>
      <c r="G137" s="83"/>
      <c r="H137" s="83"/>
      <c r="I137" s="83"/>
      <c r="J137" s="83"/>
      <c r="K137" s="8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>
      <c r="A140" s="82"/>
      <c r="B140" s="82"/>
      <c r="C140" s="82"/>
      <c r="D140" s="82"/>
      <c r="E140" s="82"/>
      <c r="F140" s="82"/>
      <c r="G140" s="83"/>
      <c r="H140" s="83"/>
      <c r="I140" s="83"/>
      <c r="J140" s="83"/>
      <c r="K140" s="8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>
      <c r="A143" s="82"/>
      <c r="B143" s="82"/>
      <c r="C143" s="82"/>
      <c r="D143" s="82"/>
      <c r="E143" s="82"/>
      <c r="F143" s="82"/>
      <c r="G143" s="83"/>
      <c r="H143" s="83"/>
      <c r="I143" s="83"/>
      <c r="J143" s="83"/>
      <c r="K143" s="8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>
      <c r="A145" s="82"/>
      <c r="B145" s="82"/>
      <c r="C145" s="82"/>
      <c r="D145" s="82"/>
      <c r="E145" s="82"/>
      <c r="F145" s="82"/>
      <c r="G145" s="83"/>
      <c r="H145" s="83"/>
      <c r="I145" s="83"/>
      <c r="J145" s="83"/>
      <c r="K145" s="8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>
      <c r="A150" s="82"/>
      <c r="B150" s="82"/>
      <c r="C150" s="82"/>
      <c r="D150" s="82"/>
      <c r="E150" s="82"/>
      <c r="F150" s="82"/>
      <c r="G150" s="83"/>
      <c r="H150" s="83"/>
      <c r="I150" s="83"/>
      <c r="J150" s="83"/>
      <c r="K150" s="8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>
      <c r="A151" s="82"/>
      <c r="B151" s="82"/>
      <c r="C151" s="82"/>
      <c r="D151" s="82"/>
      <c r="E151" s="82"/>
      <c r="F151" s="82"/>
      <c r="G151" s="83"/>
      <c r="H151" s="83"/>
      <c r="I151" s="83"/>
      <c r="J151" s="83"/>
      <c r="K151" s="8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>
      <c r="A153" s="82"/>
      <c r="B153" s="82"/>
      <c r="C153" s="82"/>
      <c r="D153" s="82"/>
      <c r="E153" s="82"/>
      <c r="F153" s="82"/>
      <c r="G153" s="83"/>
      <c r="H153" s="83"/>
      <c r="I153" s="83"/>
      <c r="J153" s="83"/>
      <c r="K153" s="8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>
      <c r="A156" s="82"/>
      <c r="B156" s="82"/>
      <c r="C156" s="82"/>
      <c r="D156" s="82"/>
      <c r="E156" s="82"/>
      <c r="F156" s="82"/>
      <c r="G156" s="83"/>
      <c r="H156" s="83"/>
      <c r="I156" s="83"/>
      <c r="J156" s="83"/>
      <c r="K156" s="8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>
      <c r="A161" s="82"/>
      <c r="B161" s="82"/>
      <c r="C161" s="82"/>
      <c r="D161" s="82"/>
      <c r="E161" s="82"/>
      <c r="F161" s="82"/>
      <c r="G161" s="83"/>
      <c r="H161" s="83"/>
      <c r="I161" s="83"/>
      <c r="J161" s="83"/>
      <c r="K161" s="8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>
      <c r="A166" s="82"/>
      <c r="B166" s="82"/>
      <c r="C166" s="82"/>
      <c r="D166" s="82"/>
      <c r="E166" s="82"/>
      <c r="F166" s="82"/>
      <c r="G166" s="83"/>
      <c r="H166" s="83"/>
      <c r="I166" s="83"/>
      <c r="J166" s="83"/>
      <c r="K166" s="8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>
      <c r="A169" s="82"/>
      <c r="B169" s="82"/>
      <c r="C169" s="82"/>
      <c r="D169" s="82"/>
      <c r="E169" s="82"/>
      <c r="F169" s="82"/>
      <c r="G169" s="83"/>
      <c r="H169" s="83"/>
      <c r="I169" s="83"/>
      <c r="J169" s="83"/>
      <c r="K169" s="8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>
      <c r="A179" s="82"/>
      <c r="B179" s="82"/>
      <c r="C179" s="82"/>
      <c r="D179" s="82"/>
      <c r="E179" s="82"/>
      <c r="F179" s="82"/>
      <c r="G179" s="83"/>
      <c r="H179" s="83"/>
      <c r="I179" s="83"/>
      <c r="J179" s="83"/>
      <c r="K179" s="8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>
      <c r="A181" s="82"/>
      <c r="B181" s="82"/>
      <c r="C181" s="82"/>
      <c r="D181" s="82"/>
      <c r="E181" s="82"/>
      <c r="F181" s="82"/>
      <c r="G181" s="83"/>
      <c r="H181" s="83"/>
      <c r="I181" s="83"/>
      <c r="J181" s="83"/>
      <c r="K181" s="8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>
      <c r="A182" s="82"/>
      <c r="B182" s="82"/>
      <c r="C182" s="82"/>
      <c r="D182" s="82"/>
      <c r="E182" s="82"/>
      <c r="F182" s="82"/>
      <c r="G182" s="83"/>
      <c r="H182" s="83"/>
      <c r="I182" s="83"/>
      <c r="J182" s="83"/>
      <c r="K182" s="8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>
      <c r="A183" s="82"/>
      <c r="B183" s="82"/>
      <c r="C183" s="82"/>
      <c r="D183" s="82"/>
      <c r="E183" s="82"/>
      <c r="F183" s="82"/>
      <c r="G183" s="83"/>
      <c r="H183" s="83"/>
      <c r="I183" s="83"/>
      <c r="J183" s="83"/>
      <c r="K183" s="8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>
      <c r="A184" s="82"/>
      <c r="B184" s="82"/>
      <c r="C184" s="82"/>
      <c r="D184" s="82"/>
      <c r="E184" s="82"/>
      <c r="F184" s="82"/>
      <c r="G184" s="83"/>
      <c r="H184" s="83"/>
      <c r="I184" s="83"/>
      <c r="J184" s="83"/>
      <c r="K184" s="8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>
      <c r="A185" s="82"/>
      <c r="B185" s="82"/>
      <c r="C185" s="82"/>
      <c r="D185" s="82"/>
      <c r="E185" s="82"/>
      <c r="F185" s="82"/>
      <c r="G185" s="83"/>
      <c r="H185" s="83"/>
      <c r="I185" s="83"/>
      <c r="J185" s="83"/>
      <c r="K185" s="8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>
      <c r="A187" s="82"/>
      <c r="B187" s="82"/>
      <c r="C187" s="82"/>
      <c r="D187" s="82"/>
      <c r="E187" s="82"/>
      <c r="F187" s="82"/>
      <c r="G187" s="83"/>
      <c r="H187" s="83"/>
      <c r="I187" s="83"/>
      <c r="J187" s="83"/>
      <c r="K187" s="8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>
      <c r="A188" s="82"/>
      <c r="B188" s="82"/>
      <c r="C188" s="82"/>
      <c r="D188" s="82"/>
      <c r="E188" s="82"/>
      <c r="F188" s="82"/>
      <c r="G188" s="83"/>
      <c r="H188" s="83"/>
      <c r="I188" s="83"/>
      <c r="J188" s="83"/>
      <c r="K188" s="8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>
      <c r="A189" s="82"/>
      <c r="B189" s="82"/>
      <c r="C189" s="82"/>
      <c r="D189" s="82"/>
      <c r="E189" s="82"/>
      <c r="F189" s="82"/>
      <c r="G189" s="83"/>
      <c r="H189" s="83"/>
      <c r="I189" s="83"/>
      <c r="J189" s="83"/>
      <c r="K189" s="8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>
      <c r="A190" s="82"/>
      <c r="B190" s="82"/>
      <c r="C190" s="82"/>
      <c r="D190" s="82"/>
      <c r="E190" s="82"/>
      <c r="F190" s="82"/>
      <c r="G190" s="83"/>
      <c r="H190" s="83"/>
      <c r="I190" s="83"/>
      <c r="J190" s="83"/>
      <c r="K190" s="8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>
      <c r="A191" s="82"/>
      <c r="B191" s="82"/>
      <c r="C191" s="82"/>
      <c r="D191" s="82"/>
      <c r="E191" s="82"/>
      <c r="F191" s="82"/>
      <c r="G191" s="83"/>
      <c r="H191" s="83"/>
      <c r="I191" s="83"/>
      <c r="J191" s="83"/>
      <c r="K191" s="8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>
      <c r="A192" s="82"/>
      <c r="B192" s="82"/>
      <c r="C192" s="82"/>
      <c r="D192" s="82"/>
      <c r="E192" s="82"/>
      <c r="F192" s="82"/>
      <c r="G192" s="83"/>
      <c r="H192" s="83"/>
      <c r="I192" s="83"/>
      <c r="J192" s="83"/>
      <c r="K192" s="8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>
      <c r="A193" s="82"/>
      <c r="B193" s="82"/>
      <c r="C193" s="82"/>
      <c r="D193" s="82"/>
      <c r="E193" s="82"/>
      <c r="F193" s="82"/>
      <c r="G193" s="83"/>
      <c r="H193" s="83"/>
      <c r="I193" s="83"/>
      <c r="J193" s="83"/>
      <c r="K193" s="8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>
      <c r="A194" s="82"/>
      <c r="B194" s="82"/>
      <c r="C194" s="82"/>
      <c r="D194" s="82"/>
      <c r="E194" s="82"/>
      <c r="F194" s="82"/>
      <c r="G194" s="83"/>
      <c r="H194" s="83"/>
      <c r="I194" s="83"/>
      <c r="J194" s="83"/>
      <c r="K194" s="8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>
      <c r="A196" s="82"/>
      <c r="B196" s="82"/>
      <c r="C196" s="82"/>
      <c r="D196" s="82"/>
      <c r="E196" s="82"/>
      <c r="F196" s="82"/>
      <c r="G196" s="83"/>
      <c r="H196" s="83"/>
      <c r="I196" s="83"/>
      <c r="J196" s="83"/>
      <c r="K196" s="8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>
      <c r="A198" s="82"/>
      <c r="B198" s="82"/>
      <c r="C198" s="82"/>
      <c r="D198" s="82"/>
      <c r="E198" s="82"/>
      <c r="F198" s="82"/>
      <c r="G198" s="83"/>
      <c r="H198" s="83"/>
      <c r="I198" s="83"/>
      <c r="J198" s="83"/>
      <c r="K198" s="8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>
      <c r="A199" s="82"/>
      <c r="B199" s="82"/>
      <c r="C199" s="82"/>
      <c r="D199" s="82"/>
      <c r="E199" s="82"/>
      <c r="F199" s="82"/>
      <c r="G199" s="83"/>
      <c r="H199" s="83"/>
      <c r="I199" s="83"/>
      <c r="J199" s="83"/>
      <c r="K199" s="8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>
      <c r="A200" s="82"/>
      <c r="B200" s="82"/>
      <c r="C200" s="82"/>
      <c r="D200" s="82"/>
      <c r="E200" s="82"/>
      <c r="F200" s="82"/>
      <c r="G200" s="83"/>
      <c r="H200" s="83"/>
      <c r="I200" s="83"/>
      <c r="J200" s="83"/>
      <c r="K200" s="8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>
      <c r="A201" s="82"/>
      <c r="B201" s="82"/>
      <c r="C201" s="82"/>
      <c r="D201" s="82"/>
      <c r="E201" s="82"/>
      <c r="F201" s="82"/>
      <c r="G201" s="83"/>
      <c r="H201" s="83"/>
      <c r="I201" s="83"/>
      <c r="J201" s="83"/>
      <c r="K201" s="8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>
      <c r="A202" s="82"/>
      <c r="B202" s="82"/>
      <c r="C202" s="82"/>
      <c r="D202" s="82"/>
      <c r="E202" s="82"/>
      <c r="F202" s="82"/>
      <c r="G202" s="83"/>
      <c r="H202" s="83"/>
      <c r="I202" s="83"/>
      <c r="J202" s="83"/>
      <c r="K202" s="8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>
      <c r="A203" s="82"/>
      <c r="B203" s="82"/>
      <c r="C203" s="82"/>
      <c r="D203" s="82"/>
      <c r="E203" s="82"/>
      <c r="F203" s="82"/>
      <c r="G203" s="83"/>
      <c r="H203" s="83"/>
      <c r="I203" s="83"/>
      <c r="J203" s="83"/>
      <c r="K203" s="8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>
      <c r="A204" s="82"/>
      <c r="B204" s="82"/>
      <c r="C204" s="82"/>
      <c r="D204" s="82"/>
      <c r="E204" s="82"/>
      <c r="F204" s="82"/>
      <c r="G204" s="83"/>
      <c r="H204" s="83"/>
      <c r="I204" s="83"/>
      <c r="J204" s="83"/>
      <c r="K204" s="8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>
      <c r="A206" s="82"/>
      <c r="B206" s="82"/>
      <c r="C206" s="82"/>
      <c r="D206" s="82"/>
      <c r="E206" s="82"/>
      <c r="F206" s="82"/>
      <c r="G206" s="83"/>
      <c r="H206" s="83"/>
      <c r="I206" s="83"/>
      <c r="J206" s="83"/>
      <c r="K206" s="8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>
      <c r="A207" s="82"/>
      <c r="B207" s="82"/>
      <c r="C207" s="82"/>
      <c r="D207" s="82"/>
      <c r="E207" s="82"/>
      <c r="F207" s="82"/>
      <c r="G207" s="83"/>
      <c r="H207" s="83"/>
      <c r="I207" s="83"/>
      <c r="J207" s="83"/>
      <c r="K207" s="8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>
      <c r="A209" s="82"/>
      <c r="B209" s="82"/>
      <c r="C209" s="82"/>
      <c r="D209" s="82"/>
      <c r="E209" s="82"/>
      <c r="F209" s="82"/>
      <c r="G209" s="83"/>
      <c r="H209" s="83"/>
      <c r="I209" s="83"/>
      <c r="J209" s="83"/>
      <c r="K209" s="8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>
      <c r="A210" s="82"/>
      <c r="B210" s="82"/>
      <c r="C210" s="82"/>
      <c r="D210" s="82"/>
      <c r="E210" s="82"/>
      <c r="F210" s="82"/>
      <c r="G210" s="83"/>
      <c r="H210" s="83"/>
      <c r="I210" s="83"/>
      <c r="J210" s="83"/>
      <c r="K210" s="8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>
      <c r="A211" s="82"/>
      <c r="B211" s="82"/>
      <c r="C211" s="82"/>
      <c r="D211" s="82"/>
      <c r="E211" s="82"/>
      <c r="F211" s="82"/>
      <c r="G211" s="83"/>
      <c r="H211" s="83"/>
      <c r="I211" s="83"/>
      <c r="J211" s="83"/>
      <c r="K211" s="8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>
      <c r="A213" s="82"/>
      <c r="B213" s="82"/>
      <c r="C213" s="82"/>
      <c r="D213" s="82"/>
      <c r="E213" s="82"/>
      <c r="F213" s="82"/>
      <c r="G213" s="83"/>
      <c r="H213" s="83"/>
      <c r="I213" s="83"/>
      <c r="J213" s="83"/>
      <c r="K213" s="8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>
      <c r="A215" s="82"/>
      <c r="B215" s="82"/>
      <c r="C215" s="82"/>
      <c r="D215" s="82"/>
      <c r="E215" s="82"/>
      <c r="F215" s="82"/>
      <c r="G215" s="83"/>
      <c r="H215" s="83"/>
      <c r="I215" s="83"/>
      <c r="J215" s="83"/>
      <c r="K215" s="8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>
      <c r="A220" s="82"/>
      <c r="B220" s="82"/>
      <c r="C220" s="82"/>
      <c r="D220" s="82"/>
      <c r="E220" s="82"/>
      <c r="F220" s="82"/>
      <c r="G220" s="83"/>
      <c r="H220" s="83"/>
      <c r="I220" s="83"/>
      <c r="J220" s="83"/>
      <c r="K220" s="8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>
      <c r="A221" s="82"/>
      <c r="B221" s="82"/>
      <c r="C221" s="82"/>
      <c r="D221" s="82"/>
      <c r="E221" s="82"/>
      <c r="F221" s="82"/>
      <c r="G221" s="83"/>
      <c r="H221" s="83"/>
      <c r="I221" s="83"/>
      <c r="J221" s="83"/>
      <c r="K221" s="8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>
      <c r="A222" s="82"/>
      <c r="B222" s="82"/>
      <c r="C222" s="82"/>
      <c r="D222" s="82"/>
      <c r="E222" s="82"/>
      <c r="F222" s="82"/>
      <c r="G222" s="83"/>
      <c r="H222" s="83"/>
      <c r="I222" s="83"/>
      <c r="J222" s="83"/>
      <c r="K222" s="8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>
      <c r="A224" s="82"/>
      <c r="B224" s="82"/>
      <c r="C224" s="82"/>
      <c r="D224" s="82"/>
      <c r="E224" s="82"/>
      <c r="F224" s="82"/>
      <c r="G224" s="83"/>
      <c r="H224" s="83"/>
      <c r="I224" s="83"/>
      <c r="J224" s="83"/>
      <c r="K224" s="8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>
      <c r="A226" s="82"/>
      <c r="B226" s="82"/>
      <c r="C226" s="82"/>
      <c r="D226" s="82"/>
      <c r="E226" s="82"/>
      <c r="F226" s="82"/>
      <c r="G226" s="83"/>
      <c r="H226" s="83"/>
      <c r="I226" s="83"/>
      <c r="J226" s="83"/>
      <c r="K226" s="8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>
      <c r="A229" s="82"/>
      <c r="B229" s="82"/>
      <c r="C229" s="82"/>
      <c r="D229" s="82"/>
      <c r="E229" s="82"/>
      <c r="F229" s="82"/>
      <c r="G229" s="83"/>
      <c r="H229" s="83"/>
      <c r="I229" s="83"/>
      <c r="J229" s="83"/>
      <c r="K229" s="8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>
      <c r="A231" s="82"/>
      <c r="B231" s="82"/>
      <c r="C231" s="82"/>
      <c r="D231" s="82"/>
      <c r="E231" s="82"/>
      <c r="F231" s="82"/>
      <c r="G231" s="83"/>
      <c r="H231" s="83"/>
      <c r="I231" s="83"/>
      <c r="J231" s="83"/>
      <c r="K231" s="8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>
      <c r="A236" s="82"/>
      <c r="B236" s="82"/>
      <c r="C236" s="82"/>
      <c r="D236" s="82"/>
      <c r="E236" s="82"/>
      <c r="F236" s="82"/>
      <c r="G236" s="83"/>
      <c r="H236" s="83"/>
      <c r="I236" s="83"/>
      <c r="J236" s="83"/>
      <c r="K236" s="8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>
      <c r="A237" s="82"/>
      <c r="B237" s="82"/>
      <c r="C237" s="82"/>
      <c r="D237" s="82"/>
      <c r="E237" s="82"/>
      <c r="F237" s="82"/>
      <c r="G237" s="83"/>
      <c r="H237" s="83"/>
      <c r="I237" s="83"/>
      <c r="J237" s="83"/>
      <c r="K237" s="8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>
      <c r="A244" s="82"/>
      <c r="B244" s="82"/>
      <c r="C244" s="82"/>
      <c r="D244" s="82"/>
      <c r="E244" s="82"/>
      <c r="F244" s="82"/>
      <c r="G244" s="83"/>
      <c r="H244" s="83"/>
      <c r="I244" s="83"/>
      <c r="J244" s="83"/>
      <c r="K244" s="8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>
      <c r="A246" s="82"/>
      <c r="B246" s="82"/>
      <c r="C246" s="82"/>
      <c r="D246" s="82"/>
      <c r="E246" s="82"/>
      <c r="F246" s="82"/>
      <c r="G246" s="83"/>
      <c r="H246" s="83"/>
      <c r="I246" s="83"/>
      <c r="J246" s="83"/>
      <c r="K246" s="8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>
      <c r="A247" s="82"/>
      <c r="B247" s="82"/>
      <c r="C247" s="82"/>
      <c r="D247" s="82"/>
      <c r="E247" s="82"/>
      <c r="F247" s="82"/>
      <c r="G247" s="83"/>
      <c r="H247" s="83"/>
      <c r="I247" s="83"/>
      <c r="J247" s="83"/>
      <c r="K247" s="8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>
      <c r="A249" s="82"/>
      <c r="B249" s="82"/>
      <c r="C249" s="82"/>
      <c r="D249" s="82"/>
      <c r="E249" s="82"/>
      <c r="F249" s="82"/>
      <c r="G249" s="83"/>
      <c r="H249" s="83"/>
      <c r="I249" s="83"/>
      <c r="J249" s="83"/>
      <c r="K249" s="8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>
      <c r="A251" s="82"/>
      <c r="B251" s="82"/>
      <c r="C251" s="82"/>
      <c r="D251" s="82"/>
      <c r="E251" s="82"/>
      <c r="F251" s="82"/>
      <c r="G251" s="83"/>
      <c r="H251" s="83"/>
      <c r="I251" s="83"/>
      <c r="J251" s="83"/>
      <c r="K251" s="8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>
      <c r="A252" s="82"/>
      <c r="B252" s="82"/>
      <c r="C252" s="82"/>
      <c r="D252" s="82"/>
      <c r="E252" s="82"/>
      <c r="F252" s="82"/>
      <c r="G252" s="83"/>
      <c r="H252" s="83"/>
      <c r="I252" s="83"/>
      <c r="J252" s="83"/>
      <c r="K252" s="8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>
      <c r="A255" s="82"/>
      <c r="B255" s="82"/>
      <c r="C255" s="82"/>
      <c r="D255" s="82"/>
      <c r="E255" s="82"/>
      <c r="F255" s="82"/>
      <c r="G255" s="83"/>
      <c r="H255" s="83"/>
      <c r="I255" s="83"/>
      <c r="J255" s="83"/>
      <c r="K255" s="8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>
      <c r="A257" s="82"/>
      <c r="B257" s="82"/>
      <c r="C257" s="82"/>
      <c r="D257" s="82"/>
      <c r="E257" s="82"/>
      <c r="F257" s="82"/>
      <c r="G257" s="83"/>
      <c r="H257" s="83"/>
      <c r="I257" s="83"/>
      <c r="J257" s="83"/>
      <c r="K257" s="8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>
      <c r="A259" s="82"/>
      <c r="B259" s="82"/>
      <c r="C259" s="82"/>
      <c r="D259" s="82"/>
      <c r="E259" s="82"/>
      <c r="F259" s="82"/>
      <c r="G259" s="83"/>
      <c r="H259" s="83"/>
      <c r="I259" s="83"/>
      <c r="J259" s="83"/>
      <c r="K259" s="8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>
      <c r="A260" s="82"/>
      <c r="B260" s="82"/>
      <c r="C260" s="82"/>
      <c r="D260" s="82"/>
      <c r="E260" s="82"/>
      <c r="F260" s="82"/>
      <c r="G260" s="83"/>
      <c r="H260" s="83"/>
      <c r="I260" s="83"/>
      <c r="J260" s="83"/>
      <c r="K260" s="8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>
      <c r="A262" s="82"/>
      <c r="B262" s="82"/>
      <c r="C262" s="82"/>
      <c r="D262" s="82"/>
      <c r="E262" s="82"/>
      <c r="F262" s="82"/>
      <c r="G262" s="83"/>
      <c r="H262" s="83"/>
      <c r="I262" s="83"/>
      <c r="J262" s="83"/>
      <c r="K262" s="8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>
      <c r="A263" s="82"/>
      <c r="B263" s="82"/>
      <c r="C263" s="82"/>
      <c r="D263" s="82"/>
      <c r="E263" s="82"/>
      <c r="F263" s="82"/>
      <c r="G263" s="83"/>
      <c r="H263" s="83"/>
      <c r="I263" s="83"/>
      <c r="J263" s="83"/>
      <c r="K263" s="8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>
      <c r="A265" s="82"/>
      <c r="B265" s="82"/>
      <c r="C265" s="82"/>
      <c r="D265" s="82"/>
      <c r="E265" s="82"/>
      <c r="F265" s="82"/>
      <c r="G265" s="83"/>
      <c r="H265" s="83"/>
      <c r="I265" s="83"/>
      <c r="J265" s="83"/>
      <c r="K265" s="8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>
      <c r="A268" s="82"/>
      <c r="B268" s="82"/>
      <c r="C268" s="82"/>
      <c r="D268" s="82"/>
      <c r="E268" s="82"/>
      <c r="F268" s="82"/>
      <c r="G268" s="83"/>
      <c r="H268" s="83"/>
      <c r="I268" s="83"/>
      <c r="J268" s="83"/>
      <c r="K268" s="8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>
      <c r="A269" s="82"/>
      <c r="B269" s="82"/>
      <c r="C269" s="82"/>
      <c r="D269" s="82"/>
      <c r="E269" s="82"/>
      <c r="F269" s="82"/>
      <c r="G269" s="83"/>
      <c r="H269" s="83"/>
      <c r="I269" s="83"/>
      <c r="J269" s="83"/>
      <c r="K269" s="8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>
      <c r="A272" s="82"/>
      <c r="B272" s="82"/>
      <c r="C272" s="82"/>
      <c r="D272" s="82"/>
      <c r="E272" s="82"/>
      <c r="F272" s="82"/>
      <c r="G272" s="83"/>
      <c r="H272" s="83"/>
      <c r="I272" s="83"/>
      <c r="J272" s="83"/>
      <c r="K272" s="8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>
      <c r="A273" s="82"/>
      <c r="B273" s="82"/>
      <c r="C273" s="82"/>
      <c r="D273" s="82"/>
      <c r="E273" s="82"/>
      <c r="F273" s="82"/>
      <c r="G273" s="83"/>
      <c r="H273" s="83"/>
      <c r="I273" s="83"/>
      <c r="J273" s="83"/>
      <c r="K273" s="8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>
      <c r="A274" s="82"/>
      <c r="B274" s="82"/>
      <c r="C274" s="82"/>
      <c r="D274" s="82"/>
      <c r="E274" s="82"/>
      <c r="F274" s="82"/>
      <c r="G274" s="83"/>
      <c r="H274" s="83"/>
      <c r="I274" s="83"/>
      <c r="J274" s="83"/>
      <c r="K274" s="8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>
      <c r="A276" s="82"/>
      <c r="B276" s="82"/>
      <c r="C276" s="82"/>
      <c r="D276" s="82"/>
      <c r="E276" s="82"/>
      <c r="F276" s="82"/>
      <c r="G276" s="83"/>
      <c r="H276" s="83"/>
      <c r="I276" s="83"/>
      <c r="J276" s="83"/>
      <c r="K276" s="8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>
      <c r="A278" s="82"/>
      <c r="B278" s="82"/>
      <c r="C278" s="82"/>
      <c r="D278" s="82"/>
      <c r="E278" s="82"/>
      <c r="F278" s="82"/>
      <c r="G278" s="83"/>
      <c r="H278" s="83"/>
      <c r="I278" s="83"/>
      <c r="J278" s="83"/>
      <c r="K278" s="8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>
      <c r="A279" s="82"/>
      <c r="B279" s="82"/>
      <c r="C279" s="82"/>
      <c r="D279" s="82"/>
      <c r="E279" s="82"/>
      <c r="F279" s="82"/>
      <c r="G279" s="83"/>
      <c r="H279" s="83"/>
      <c r="I279" s="83"/>
      <c r="J279" s="83"/>
      <c r="K279" s="8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>
      <c r="A281" s="82"/>
      <c r="B281" s="82"/>
      <c r="C281" s="82"/>
      <c r="D281" s="82"/>
      <c r="E281" s="82"/>
      <c r="F281" s="82"/>
      <c r="G281" s="83"/>
      <c r="H281" s="83"/>
      <c r="I281" s="83"/>
      <c r="J281" s="83"/>
      <c r="K281" s="8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>
      <c r="A284" s="82"/>
      <c r="B284" s="82"/>
      <c r="C284" s="82"/>
      <c r="D284" s="82"/>
      <c r="E284" s="82"/>
      <c r="F284" s="82"/>
      <c r="G284" s="83"/>
      <c r="H284" s="83"/>
      <c r="I284" s="83"/>
      <c r="J284" s="83"/>
      <c r="K284" s="8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>
      <c r="A289" s="82"/>
      <c r="B289" s="82"/>
      <c r="C289" s="82"/>
      <c r="D289" s="82"/>
      <c r="E289" s="82"/>
      <c r="F289" s="82"/>
      <c r="G289" s="83"/>
      <c r="H289" s="83"/>
      <c r="I289" s="83"/>
      <c r="J289" s="83"/>
      <c r="K289" s="8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>
      <c r="A292" s="82"/>
      <c r="B292" s="82"/>
      <c r="C292" s="82"/>
      <c r="D292" s="82"/>
      <c r="E292" s="82"/>
      <c r="F292" s="82"/>
      <c r="G292" s="83"/>
      <c r="H292" s="83"/>
      <c r="I292" s="83"/>
      <c r="J292" s="83"/>
      <c r="K292" s="8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>
      <c r="A294" s="82"/>
      <c r="B294" s="82"/>
      <c r="C294" s="82"/>
      <c r="D294" s="82"/>
      <c r="E294" s="82"/>
      <c r="F294" s="82"/>
      <c r="G294" s="83"/>
      <c r="H294" s="83"/>
      <c r="I294" s="83"/>
      <c r="J294" s="83"/>
      <c r="K294" s="8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>
      <c r="A295" s="82"/>
      <c r="B295" s="82"/>
      <c r="C295" s="82"/>
      <c r="D295" s="82"/>
      <c r="E295" s="82"/>
      <c r="F295" s="82"/>
      <c r="G295" s="83"/>
      <c r="H295" s="83"/>
      <c r="I295" s="83"/>
      <c r="J295" s="83"/>
      <c r="K295" s="8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>
      <c r="A297" s="82"/>
      <c r="B297" s="82"/>
      <c r="C297" s="82"/>
      <c r="D297" s="82"/>
      <c r="E297" s="82"/>
      <c r="F297" s="82"/>
      <c r="G297" s="83"/>
      <c r="H297" s="83"/>
      <c r="I297" s="83"/>
      <c r="J297" s="83"/>
      <c r="K297" s="8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>
      <c r="A300" s="82"/>
      <c r="B300" s="82"/>
      <c r="C300" s="82"/>
      <c r="D300" s="82"/>
      <c r="E300" s="82"/>
      <c r="F300" s="82"/>
      <c r="G300" s="83"/>
      <c r="H300" s="83"/>
      <c r="I300" s="83"/>
      <c r="J300" s="83"/>
      <c r="K300" s="8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>
      <c r="A305" s="82"/>
      <c r="B305" s="82"/>
      <c r="C305" s="82"/>
      <c r="D305" s="82"/>
      <c r="E305" s="82"/>
      <c r="F305" s="82"/>
      <c r="G305" s="83"/>
      <c r="H305" s="83"/>
      <c r="I305" s="83"/>
      <c r="J305" s="83"/>
      <c r="K305" s="8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>
      <c r="A308" s="82"/>
      <c r="B308" s="82"/>
      <c r="C308" s="82"/>
      <c r="D308" s="82"/>
      <c r="E308" s="82"/>
      <c r="F308" s="82"/>
      <c r="G308" s="83"/>
      <c r="H308" s="83"/>
      <c r="I308" s="83"/>
      <c r="J308" s="83"/>
      <c r="K308" s="8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>
      <c r="A310" s="82"/>
      <c r="B310" s="82"/>
      <c r="C310" s="82"/>
      <c r="D310" s="82"/>
      <c r="E310" s="82"/>
      <c r="F310" s="82"/>
      <c r="G310" s="83"/>
      <c r="H310" s="83"/>
      <c r="I310" s="83"/>
      <c r="J310" s="83"/>
      <c r="K310" s="8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>
      <c r="A311" s="82"/>
      <c r="B311" s="82"/>
      <c r="C311" s="82"/>
      <c r="D311" s="82"/>
      <c r="E311" s="82"/>
      <c r="F311" s="82"/>
      <c r="G311" s="83"/>
      <c r="H311" s="83"/>
      <c r="I311" s="82"/>
      <c r="J311" s="82"/>
      <c r="K311" s="8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>
      <c r="A313" s="82"/>
      <c r="B313" s="82"/>
      <c r="C313" s="82"/>
      <c r="D313" s="82"/>
      <c r="E313" s="82"/>
      <c r="F313" s="82"/>
      <c r="G313" s="83"/>
      <c r="H313" s="83"/>
      <c r="I313" s="83"/>
      <c r="J313" s="83"/>
      <c r="K313" s="8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>
      <c r="A316" s="82"/>
      <c r="B316" s="82"/>
      <c r="C316" s="82"/>
      <c r="D316" s="82"/>
      <c r="E316" s="82"/>
      <c r="F316" s="82"/>
      <c r="G316" s="83"/>
      <c r="H316" s="83"/>
      <c r="I316" s="83"/>
      <c r="J316" s="83"/>
      <c r="K316" s="8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>
      <c r="A320" s="82"/>
      <c r="B320" s="82"/>
      <c r="C320" s="82"/>
      <c r="D320" s="82"/>
      <c r="E320" s="82"/>
      <c r="F320" s="82"/>
      <c r="G320" s="83"/>
      <c r="H320" s="83"/>
      <c r="I320" s="83"/>
      <c r="J320" s="83"/>
      <c r="K320" s="8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>
      <c r="A321" s="82"/>
      <c r="B321" s="82"/>
      <c r="C321" s="82"/>
      <c r="D321" s="82"/>
      <c r="E321" s="82"/>
      <c r="F321" s="82"/>
      <c r="G321" s="83"/>
      <c r="H321" s="83"/>
      <c r="I321" s="83"/>
      <c r="J321" s="83"/>
      <c r="K321" s="8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>
      <c r="A322" s="82"/>
      <c r="B322" s="82"/>
      <c r="C322" s="82"/>
      <c r="D322" s="82"/>
      <c r="E322" s="82"/>
      <c r="F322" s="82"/>
      <c r="G322" s="83"/>
      <c r="H322" s="83"/>
      <c r="I322" s="83"/>
      <c r="J322" s="83"/>
      <c r="K322" s="8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>
      <c r="A339" s="82"/>
      <c r="B339" s="82"/>
      <c r="C339" s="82"/>
      <c r="D339" s="82"/>
      <c r="E339" s="82"/>
      <c r="F339" s="82"/>
      <c r="G339" s="83"/>
      <c r="H339" s="83"/>
      <c r="I339" s="83"/>
      <c r="J339" s="83"/>
      <c r="K339" s="8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>
      <c r="A341" s="82"/>
      <c r="B341" s="82"/>
      <c r="C341" s="82"/>
      <c r="D341" s="82"/>
      <c r="E341" s="82"/>
      <c r="F341" s="82"/>
      <c r="G341" s="83"/>
      <c r="H341" s="83"/>
      <c r="I341" s="83"/>
      <c r="J341" s="83"/>
      <c r="K341" s="8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>
      <c r="A342" s="82"/>
      <c r="B342" s="82"/>
      <c r="C342" s="82"/>
      <c r="D342" s="82"/>
      <c r="E342" s="82"/>
      <c r="F342" s="82"/>
      <c r="G342" s="83"/>
      <c r="H342" s="83"/>
      <c r="I342" s="83"/>
      <c r="J342" s="83"/>
      <c r="K342" s="8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>
      <c r="A343" s="82"/>
      <c r="B343" s="82"/>
      <c r="C343" s="82"/>
      <c r="D343" s="82"/>
      <c r="E343" s="82"/>
      <c r="F343" s="82"/>
      <c r="G343" s="83"/>
      <c r="H343" s="83"/>
      <c r="I343" s="83"/>
      <c r="J343" s="83"/>
      <c r="K343" s="8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>
      <c r="A344" s="82"/>
      <c r="B344" s="82"/>
      <c r="C344" s="82"/>
      <c r="D344" s="82"/>
      <c r="E344" s="82"/>
      <c r="F344" s="82"/>
      <c r="G344" s="83"/>
      <c r="H344" s="83"/>
      <c r="I344" s="83"/>
      <c r="J344" s="83"/>
      <c r="K344" s="8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>
      <c r="A345" s="82"/>
      <c r="B345" s="82"/>
      <c r="C345" s="82"/>
      <c r="D345" s="82"/>
      <c r="E345" s="82"/>
      <c r="F345" s="82"/>
      <c r="G345" s="83"/>
      <c r="H345" s="83"/>
      <c r="I345" s="83"/>
      <c r="J345" s="83"/>
      <c r="K345" s="8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>
      <c r="A347" s="82"/>
      <c r="B347" s="82"/>
      <c r="C347" s="82"/>
      <c r="D347" s="82"/>
      <c r="E347" s="82"/>
      <c r="F347" s="82"/>
      <c r="G347" s="83"/>
      <c r="H347" s="83"/>
      <c r="I347" s="83"/>
      <c r="J347" s="83"/>
      <c r="K347" s="8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>
      <c r="A348" s="82"/>
      <c r="B348" s="82"/>
      <c r="C348" s="82"/>
      <c r="D348" s="82"/>
      <c r="E348" s="82"/>
      <c r="F348" s="82"/>
      <c r="G348" s="83"/>
      <c r="H348" s="83"/>
      <c r="I348" s="83"/>
      <c r="J348" s="83"/>
      <c r="K348" s="8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>
      <c r="A349" s="82"/>
      <c r="B349" s="82"/>
      <c r="C349" s="82"/>
      <c r="D349" s="82"/>
      <c r="E349" s="82"/>
      <c r="F349" s="82"/>
      <c r="G349" s="83"/>
      <c r="H349" s="83"/>
      <c r="I349" s="83"/>
      <c r="J349" s="83"/>
      <c r="K349" s="8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>
      <c r="A350" s="82"/>
      <c r="B350" s="82"/>
      <c r="C350" s="82"/>
      <c r="D350" s="82"/>
      <c r="E350" s="82"/>
      <c r="F350" s="82"/>
      <c r="G350" s="83"/>
      <c r="H350" s="83"/>
      <c r="I350" s="83"/>
      <c r="J350" s="83"/>
      <c r="K350" s="8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>
      <c r="A352" s="82"/>
      <c r="B352" s="82"/>
      <c r="C352" s="82"/>
      <c r="D352" s="82"/>
      <c r="E352" s="82"/>
      <c r="F352" s="82"/>
      <c r="G352" s="83"/>
      <c r="H352" s="83"/>
      <c r="I352" s="83"/>
      <c r="J352" s="83"/>
      <c r="K352" s="8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>
      <c r="A354" s="82"/>
      <c r="B354" s="82"/>
      <c r="C354" s="82"/>
      <c r="D354" s="82"/>
      <c r="E354" s="82"/>
      <c r="F354" s="82"/>
      <c r="G354" s="83"/>
      <c r="H354" s="83"/>
      <c r="I354" s="83"/>
      <c r="J354" s="83"/>
      <c r="K354" s="8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>
      <c r="A356" s="82"/>
      <c r="B356" s="82"/>
      <c r="C356" s="82"/>
      <c r="D356" s="82"/>
      <c r="E356" s="82"/>
      <c r="F356" s="82"/>
      <c r="G356" s="83"/>
      <c r="H356" s="83"/>
      <c r="I356" s="83"/>
      <c r="J356" s="83"/>
      <c r="K356" s="8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>
      <c r="A358" s="82"/>
      <c r="B358" s="82"/>
      <c r="C358" s="82"/>
      <c r="D358" s="82"/>
      <c r="E358" s="82"/>
      <c r="F358" s="82"/>
      <c r="G358" s="83"/>
      <c r="H358" s="83"/>
      <c r="I358" s="83"/>
      <c r="J358" s="83"/>
      <c r="K358" s="8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>
      <c r="A359" s="82"/>
      <c r="B359" s="82"/>
      <c r="C359" s="82"/>
      <c r="D359" s="82"/>
      <c r="E359" s="82"/>
      <c r="F359" s="82"/>
      <c r="G359" s="83"/>
      <c r="H359" s="83"/>
      <c r="I359" s="83"/>
      <c r="J359" s="83"/>
      <c r="K359" s="8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>
      <c r="A361" s="82"/>
      <c r="B361" s="82"/>
      <c r="C361" s="82"/>
      <c r="D361" s="82"/>
      <c r="E361" s="82"/>
      <c r="F361" s="82"/>
      <c r="G361" s="83"/>
      <c r="H361" s="83"/>
      <c r="I361" s="83"/>
      <c r="J361" s="83"/>
      <c r="K361" s="8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>
      <c r="A362" s="82"/>
      <c r="B362" s="82"/>
      <c r="C362" s="82"/>
      <c r="D362" s="82"/>
      <c r="E362" s="82"/>
      <c r="F362" s="82"/>
      <c r="G362" s="83"/>
      <c r="H362" s="83"/>
      <c r="I362" s="83"/>
      <c r="J362" s="83"/>
      <c r="K362" s="8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>
      <c r="A363" s="82"/>
      <c r="B363" s="82"/>
      <c r="C363" s="82"/>
      <c r="D363" s="82"/>
      <c r="E363" s="82"/>
      <c r="F363" s="82"/>
      <c r="G363" s="83"/>
      <c r="H363" s="83"/>
      <c r="I363" s="83"/>
      <c r="J363" s="83"/>
      <c r="K363" s="8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>
      <c r="A364" s="82"/>
      <c r="B364" s="82"/>
      <c r="C364" s="82"/>
      <c r="D364" s="82"/>
      <c r="E364" s="82"/>
      <c r="F364" s="82"/>
      <c r="G364" s="83"/>
      <c r="H364" s="83"/>
      <c r="I364" s="83"/>
      <c r="J364" s="83"/>
      <c r="K364" s="8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>
      <c r="A367" s="82"/>
      <c r="B367" s="82"/>
      <c r="C367" s="82"/>
      <c r="D367" s="82"/>
      <c r="E367" s="82"/>
      <c r="F367" s="82"/>
      <c r="G367" s="83"/>
      <c r="H367" s="83"/>
      <c r="I367" s="83"/>
      <c r="J367" s="83"/>
      <c r="K367" s="8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>
      <c r="A369" s="82"/>
      <c r="B369" s="82"/>
      <c r="C369" s="82"/>
      <c r="D369" s="82"/>
      <c r="E369" s="82"/>
      <c r="F369" s="82"/>
      <c r="G369" s="83"/>
      <c r="H369" s="83"/>
      <c r="I369" s="83"/>
      <c r="J369" s="83"/>
      <c r="K369" s="8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>
      <c r="A374" s="82"/>
      <c r="B374" s="82"/>
      <c r="C374" s="82"/>
      <c r="D374" s="82"/>
      <c r="E374" s="82"/>
      <c r="F374" s="82"/>
      <c r="G374" s="83"/>
      <c r="H374" s="83"/>
      <c r="I374" s="83"/>
      <c r="J374" s="83"/>
      <c r="K374" s="8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>
      <c r="A379" s="82"/>
      <c r="B379" s="82"/>
      <c r="C379" s="82"/>
      <c r="D379" s="82"/>
      <c r="E379" s="82"/>
      <c r="F379" s="82"/>
      <c r="G379" s="83"/>
      <c r="H379" s="83"/>
      <c r="I379" s="83"/>
      <c r="J379" s="83"/>
      <c r="K379" s="8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>
      <c r="A380" s="82"/>
      <c r="B380" s="82"/>
      <c r="C380" s="82"/>
      <c r="D380" s="82"/>
      <c r="E380" s="82"/>
      <c r="F380" s="82"/>
      <c r="G380" s="83"/>
      <c r="H380" s="83"/>
      <c r="I380" s="83"/>
      <c r="J380" s="83"/>
      <c r="K380" s="8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>
      <c r="A381" s="82"/>
      <c r="B381" s="82"/>
      <c r="C381" s="82"/>
      <c r="D381" s="82"/>
      <c r="E381" s="82"/>
      <c r="F381" s="82"/>
      <c r="G381" s="83"/>
      <c r="H381" s="83"/>
      <c r="I381" s="83"/>
      <c r="J381" s="83"/>
      <c r="K381" s="8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>
      <c r="A386" s="82"/>
      <c r="B386" s="82"/>
      <c r="C386" s="82"/>
      <c r="D386" s="82"/>
      <c r="E386" s="82"/>
      <c r="F386" s="82"/>
      <c r="G386" s="83"/>
      <c r="H386" s="83"/>
      <c r="I386" s="83"/>
      <c r="J386" s="83"/>
      <c r="K386" s="8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>
      <c r="A400" s="82"/>
      <c r="B400" s="82"/>
      <c r="C400" s="82"/>
      <c r="D400" s="82"/>
      <c r="E400" s="82"/>
      <c r="F400" s="82"/>
      <c r="G400" s="83"/>
      <c r="H400" s="83"/>
      <c r="I400" s="83"/>
      <c r="J400" s="83"/>
      <c r="K400" s="8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>
      <c r="A402" s="82"/>
      <c r="B402" s="82"/>
      <c r="C402" s="82"/>
      <c r="D402" s="82"/>
      <c r="E402" s="82"/>
      <c r="F402" s="82"/>
      <c r="G402" s="83"/>
      <c r="H402" s="83"/>
      <c r="I402" s="83"/>
      <c r="J402" s="83"/>
      <c r="K402" s="8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>
      <c r="A404" s="82"/>
      <c r="B404" s="82"/>
      <c r="C404" s="82"/>
      <c r="D404" s="82"/>
      <c r="E404" s="82"/>
      <c r="F404" s="82"/>
      <c r="G404" s="83"/>
      <c r="H404" s="83"/>
      <c r="I404" s="83"/>
      <c r="J404" s="83"/>
      <c r="K404" s="8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>
      <c r="A406" s="82"/>
      <c r="B406" s="82"/>
      <c r="C406" s="82"/>
      <c r="D406" s="82"/>
      <c r="E406" s="82"/>
      <c r="F406" s="82"/>
      <c r="G406" s="83"/>
      <c r="H406" s="83"/>
      <c r="I406" s="83"/>
      <c r="J406" s="83"/>
      <c r="K406" s="8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>
      <c r="A409" s="82"/>
      <c r="B409" s="82"/>
      <c r="C409" s="82"/>
      <c r="D409" s="82"/>
      <c r="E409" s="82"/>
      <c r="F409" s="82"/>
      <c r="G409" s="83"/>
      <c r="H409" s="83"/>
      <c r="I409" s="83"/>
      <c r="J409" s="83"/>
      <c r="K409" s="8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>
      <c r="A412" s="82"/>
      <c r="B412" s="82"/>
      <c r="C412" s="82"/>
      <c r="D412" s="82"/>
      <c r="E412" s="82"/>
      <c r="F412" s="82"/>
      <c r="G412" s="83"/>
      <c r="H412" s="83"/>
      <c r="I412" s="83"/>
      <c r="J412" s="83"/>
      <c r="K412" s="8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>
      <c r="A413" s="82"/>
      <c r="B413" s="82"/>
      <c r="C413" s="82"/>
      <c r="D413" s="82"/>
      <c r="E413" s="82"/>
      <c r="F413" s="82"/>
      <c r="G413" s="83"/>
      <c r="H413" s="83"/>
      <c r="I413" s="83"/>
      <c r="J413" s="83"/>
      <c r="K413" s="8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>
      <c r="A419" s="82"/>
      <c r="B419" s="82"/>
      <c r="C419" s="82"/>
      <c r="D419" s="82"/>
      <c r="E419" s="82"/>
      <c r="F419" s="82"/>
      <c r="G419" s="83"/>
      <c r="H419" s="83"/>
      <c r="I419" s="83"/>
      <c r="J419" s="83"/>
      <c r="K419" s="8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>
      <c r="A421" s="82"/>
      <c r="B421" s="82"/>
      <c r="C421" s="82"/>
      <c r="D421" s="82"/>
      <c r="E421" s="82"/>
      <c r="F421" s="82"/>
      <c r="G421" s="83"/>
      <c r="H421" s="83"/>
      <c r="I421" s="83"/>
      <c r="J421" s="83"/>
      <c r="K421" s="8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>
      <c r="A422" s="82"/>
      <c r="B422" s="82"/>
      <c r="C422" s="82"/>
      <c r="D422" s="82"/>
      <c r="E422" s="82"/>
      <c r="F422" s="82"/>
      <c r="G422" s="83"/>
      <c r="H422" s="83"/>
      <c r="I422" s="83"/>
      <c r="J422" s="83"/>
      <c r="K422" s="8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>
      <c r="A425" s="82"/>
      <c r="B425" s="82"/>
      <c r="C425" s="82"/>
      <c r="D425" s="82"/>
      <c r="E425" s="82"/>
      <c r="F425" s="82"/>
      <c r="G425" s="83"/>
      <c r="H425" s="83"/>
      <c r="I425" s="83"/>
      <c r="J425" s="83"/>
      <c r="K425" s="8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>
      <c r="A428" s="82"/>
      <c r="B428" s="82"/>
      <c r="C428" s="82"/>
      <c r="D428" s="82"/>
      <c r="E428" s="82"/>
      <c r="F428" s="82"/>
      <c r="G428" s="83"/>
      <c r="H428" s="83"/>
      <c r="I428" s="83"/>
      <c r="J428" s="83"/>
      <c r="K428" s="8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>
      <c r="A429" s="82"/>
      <c r="B429" s="82"/>
      <c r="C429" s="82"/>
      <c r="D429" s="82"/>
      <c r="E429" s="82"/>
      <c r="F429" s="82"/>
      <c r="G429" s="83"/>
      <c r="H429" s="83"/>
      <c r="I429" s="83"/>
      <c r="J429" s="83"/>
      <c r="K429" s="8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>
      <c r="A436" s="82"/>
      <c r="B436" s="82"/>
      <c r="C436" s="82"/>
      <c r="D436" s="82"/>
      <c r="E436" s="82"/>
      <c r="F436" s="82"/>
      <c r="G436" s="83"/>
      <c r="H436" s="83"/>
      <c r="I436" s="83"/>
      <c r="J436" s="83"/>
      <c r="K436" s="8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>
      <c r="A438" s="82"/>
      <c r="B438" s="82"/>
      <c r="C438" s="82"/>
      <c r="D438" s="82"/>
      <c r="E438" s="82"/>
      <c r="F438" s="82"/>
      <c r="G438" s="83"/>
      <c r="H438" s="83"/>
      <c r="I438" s="83"/>
      <c r="J438" s="83"/>
      <c r="K438" s="8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>
      <c r="A439" s="82"/>
      <c r="B439" s="82"/>
      <c r="C439" s="82"/>
      <c r="D439" s="82"/>
      <c r="E439" s="82"/>
      <c r="F439" s="82"/>
      <c r="G439" s="83"/>
      <c r="H439" s="83"/>
      <c r="I439" s="83"/>
      <c r="J439" s="83"/>
      <c r="K439" s="8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>
      <c r="A441" s="82"/>
      <c r="B441" s="82"/>
      <c r="C441" s="82"/>
      <c r="D441" s="82"/>
      <c r="E441" s="82"/>
      <c r="F441" s="82"/>
      <c r="G441" s="83"/>
      <c r="H441" s="83"/>
      <c r="I441" s="83"/>
      <c r="J441" s="83"/>
      <c r="K441" s="8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>
      <c r="A444" s="82"/>
      <c r="B444" s="82"/>
      <c r="C444" s="82"/>
      <c r="D444" s="82"/>
      <c r="E444" s="82"/>
      <c r="F444" s="82"/>
      <c r="G444" s="83"/>
      <c r="H444" s="83"/>
      <c r="I444" s="83"/>
      <c r="J444" s="83"/>
      <c r="K444" s="8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>
      <c r="A445" s="82"/>
      <c r="B445" s="82"/>
      <c r="C445" s="82"/>
      <c r="D445" s="82"/>
      <c r="E445" s="82"/>
      <c r="F445" s="82"/>
      <c r="G445" s="83"/>
      <c r="H445" s="83"/>
      <c r="I445" s="83"/>
      <c r="J445" s="83"/>
      <c r="K445" s="8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>
      <c r="A450" s="82"/>
      <c r="B450" s="82"/>
      <c r="C450" s="82"/>
      <c r="D450" s="82"/>
      <c r="E450" s="82"/>
      <c r="F450" s="82"/>
      <c r="G450" s="83"/>
      <c r="H450" s="83"/>
      <c r="I450" s="83"/>
      <c r="J450" s="83"/>
      <c r="K450" s="8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>
      <c r="A451" s="82"/>
      <c r="B451" s="82"/>
      <c r="C451" s="82"/>
      <c r="D451" s="82"/>
      <c r="E451" s="82"/>
      <c r="F451" s="82"/>
      <c r="G451" s="83"/>
      <c r="H451" s="83"/>
      <c r="I451" s="83"/>
      <c r="J451" s="83"/>
      <c r="K451" s="8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>
      <c r="A452" s="82"/>
      <c r="B452" s="82"/>
      <c r="C452" s="82"/>
      <c r="D452" s="82"/>
      <c r="E452" s="82"/>
      <c r="F452" s="82"/>
      <c r="G452" s="83"/>
      <c r="H452" s="83"/>
      <c r="I452" s="83"/>
      <c r="J452" s="83"/>
      <c r="K452" s="8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>
      <c r="A453" s="82"/>
      <c r="B453" s="82"/>
      <c r="C453" s="82"/>
      <c r="D453" s="82"/>
      <c r="E453" s="82"/>
      <c r="F453" s="82"/>
      <c r="G453" s="83"/>
      <c r="H453" s="83"/>
      <c r="I453" s="83"/>
      <c r="J453" s="83"/>
      <c r="K453" s="8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>
      <c r="A454" s="82"/>
      <c r="B454" s="82"/>
      <c r="C454" s="82"/>
      <c r="D454" s="82"/>
      <c r="E454" s="82"/>
      <c r="F454" s="82"/>
      <c r="G454" s="83"/>
      <c r="H454" s="83"/>
      <c r="I454" s="83"/>
      <c r="J454" s="83"/>
      <c r="K454" s="8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>
      <c r="A455" s="82"/>
      <c r="B455" s="82"/>
      <c r="C455" s="82"/>
      <c r="D455" s="82"/>
      <c r="E455" s="82"/>
      <c r="F455" s="82"/>
      <c r="G455" s="83"/>
      <c r="H455" s="83"/>
      <c r="I455" s="83"/>
      <c r="J455" s="83"/>
      <c r="K455" s="8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>
      <c r="A457" s="82"/>
      <c r="B457" s="82"/>
      <c r="C457" s="82"/>
      <c r="D457" s="82"/>
      <c r="E457" s="82"/>
      <c r="F457" s="82"/>
      <c r="G457" s="83"/>
      <c r="H457" s="83"/>
      <c r="I457" s="83"/>
      <c r="J457" s="83"/>
      <c r="K457" s="8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>
      <c r="A460" s="82"/>
      <c r="B460" s="82"/>
      <c r="C460" s="82"/>
      <c r="D460" s="82"/>
      <c r="E460" s="82"/>
      <c r="F460" s="82"/>
      <c r="G460" s="83"/>
      <c r="H460" s="83"/>
      <c r="I460" s="83"/>
      <c r="J460" s="83"/>
      <c r="K460" s="8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>
      <c r="A461" s="82"/>
      <c r="B461" s="82"/>
      <c r="C461" s="82"/>
      <c r="D461" s="82"/>
      <c r="E461" s="82"/>
      <c r="F461" s="82"/>
      <c r="G461" s="83"/>
      <c r="H461" s="83"/>
      <c r="I461" s="83"/>
      <c r="J461" s="83"/>
      <c r="K461" s="8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>
      <c r="A462" s="82"/>
      <c r="B462" s="82"/>
      <c r="C462" s="82"/>
      <c r="D462" s="82"/>
      <c r="E462" s="82"/>
      <c r="F462" s="82"/>
      <c r="G462" s="83"/>
      <c r="H462" s="83"/>
      <c r="I462" s="83"/>
      <c r="J462" s="83"/>
      <c r="K462" s="8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>
      <c r="A464" s="82"/>
      <c r="B464" s="82"/>
      <c r="C464" s="82"/>
      <c r="D464" s="82"/>
      <c r="E464" s="82"/>
      <c r="F464" s="82"/>
      <c r="G464" s="83"/>
      <c r="H464" s="83"/>
      <c r="I464" s="83"/>
      <c r="J464" s="83"/>
      <c r="K464" s="8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>
      <c r="A466" s="82"/>
      <c r="B466" s="82"/>
      <c r="C466" s="82"/>
      <c r="D466" s="82"/>
      <c r="E466" s="82"/>
      <c r="F466" s="82"/>
      <c r="G466" s="83"/>
      <c r="H466" s="83"/>
      <c r="I466" s="83"/>
      <c r="J466" s="83"/>
      <c r="K466" s="8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>
      <c r="A467" s="82"/>
      <c r="B467" s="82"/>
      <c r="C467" s="82"/>
      <c r="D467" s="82"/>
      <c r="E467" s="82"/>
      <c r="F467" s="82"/>
      <c r="G467" s="83"/>
      <c r="H467" s="83"/>
      <c r="I467" s="83"/>
      <c r="J467" s="83"/>
      <c r="K467" s="8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>
      <c r="A473" s="82"/>
      <c r="B473" s="82"/>
      <c r="C473" s="82"/>
      <c r="D473" s="82"/>
      <c r="E473" s="82"/>
      <c r="F473" s="82"/>
      <c r="G473" s="83"/>
      <c r="H473" s="83"/>
      <c r="I473" s="83"/>
      <c r="J473" s="83"/>
      <c r="K473" s="8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>
      <c r="A476" s="82"/>
      <c r="B476" s="82"/>
      <c r="C476" s="82"/>
      <c r="D476" s="82"/>
      <c r="E476" s="82"/>
      <c r="F476" s="82"/>
      <c r="G476" s="83"/>
      <c r="H476" s="83"/>
      <c r="I476" s="83"/>
      <c r="J476" s="83"/>
      <c r="K476" s="8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>
      <c r="A477" s="82"/>
      <c r="B477" s="82"/>
      <c r="C477" s="82"/>
      <c r="D477" s="82"/>
      <c r="E477" s="82"/>
      <c r="F477" s="82"/>
      <c r="G477" s="83"/>
      <c r="H477" s="83"/>
      <c r="I477" s="83"/>
      <c r="J477" s="83"/>
      <c r="K477" s="8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>
      <c r="A482" s="82"/>
      <c r="B482" s="82"/>
      <c r="C482" s="82"/>
      <c r="D482" s="82"/>
      <c r="E482" s="82"/>
      <c r="F482" s="82"/>
      <c r="G482" s="83"/>
      <c r="H482" s="83"/>
      <c r="I482" s="83"/>
      <c r="J482" s="83"/>
      <c r="K482" s="8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>
      <c r="A483" s="82"/>
      <c r="B483" s="82"/>
      <c r="C483" s="82"/>
      <c r="D483" s="82"/>
      <c r="E483" s="82"/>
      <c r="F483" s="82"/>
      <c r="G483" s="83"/>
      <c r="H483" s="83"/>
      <c r="I483" s="83"/>
      <c r="J483" s="83"/>
      <c r="K483" s="8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>
      <c r="A484" s="82"/>
      <c r="B484" s="82"/>
      <c r="C484" s="82"/>
      <c r="D484" s="82"/>
      <c r="E484" s="82"/>
      <c r="F484" s="82"/>
      <c r="G484" s="83"/>
      <c r="H484" s="83"/>
      <c r="I484" s="83"/>
      <c r="J484" s="83"/>
      <c r="K484" s="8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>
      <c r="A486" s="82"/>
      <c r="B486" s="82"/>
      <c r="C486" s="82"/>
      <c r="D486" s="82"/>
      <c r="E486" s="82"/>
      <c r="F486" s="82"/>
      <c r="G486" s="83"/>
      <c r="H486" s="83"/>
      <c r="I486" s="83"/>
      <c r="J486" s="83"/>
      <c r="K486" s="8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>
      <c r="A489" s="82"/>
      <c r="B489" s="82"/>
      <c r="C489" s="82"/>
      <c r="D489" s="82"/>
      <c r="E489" s="82"/>
      <c r="F489" s="82"/>
      <c r="G489" s="83"/>
      <c r="H489" s="83"/>
      <c r="I489" s="83"/>
      <c r="J489" s="83"/>
      <c r="K489" s="8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>
      <c r="A492" s="82"/>
      <c r="B492" s="82"/>
      <c r="C492" s="82"/>
      <c r="D492" s="82"/>
      <c r="E492" s="82"/>
      <c r="F492" s="82"/>
      <c r="G492" s="83"/>
      <c r="H492" s="83"/>
      <c r="I492" s="83"/>
      <c r="J492" s="83"/>
      <c r="K492" s="8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>
      <c r="A502" s="82"/>
      <c r="B502" s="82"/>
      <c r="C502" s="82"/>
      <c r="D502" s="82"/>
      <c r="E502" s="82"/>
      <c r="F502" s="82"/>
      <c r="G502" s="83"/>
      <c r="H502" s="83"/>
      <c r="I502" s="83"/>
      <c r="J502" s="83"/>
      <c r="K502" s="8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>
      <c r="A503" s="82"/>
      <c r="B503" s="82"/>
      <c r="C503" s="82"/>
      <c r="D503" s="82"/>
      <c r="E503" s="82"/>
      <c r="F503" s="82"/>
      <c r="G503" s="83"/>
      <c r="H503" s="83"/>
      <c r="I503" s="83"/>
      <c r="J503" s="83"/>
      <c r="K503" s="8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>
      <c r="A505" s="82"/>
      <c r="B505" s="82"/>
      <c r="C505" s="82"/>
      <c r="D505" s="82"/>
      <c r="E505" s="82"/>
      <c r="F505" s="82"/>
      <c r="G505" s="83"/>
      <c r="H505" s="83"/>
      <c r="I505" s="83"/>
      <c r="J505" s="83"/>
      <c r="K505" s="8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>
      <c r="A508" s="82"/>
      <c r="B508" s="82"/>
      <c r="C508" s="82"/>
      <c r="D508" s="82"/>
      <c r="E508" s="82"/>
      <c r="F508" s="82"/>
      <c r="G508" s="83"/>
      <c r="H508" s="83"/>
      <c r="I508" s="83"/>
      <c r="J508" s="83"/>
      <c r="K508" s="8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>
      <c r="A516" s="82"/>
      <c r="B516" s="82"/>
      <c r="C516" s="82"/>
      <c r="D516" s="82"/>
      <c r="E516" s="82"/>
      <c r="F516" s="82"/>
      <c r="G516" s="83"/>
      <c r="H516" s="83"/>
      <c r="I516" s="83"/>
      <c r="J516" s="83"/>
      <c r="K516" s="8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>
      <c r="A518" s="82"/>
      <c r="B518" s="82"/>
      <c r="C518" s="82"/>
      <c r="D518" s="82"/>
      <c r="E518" s="82"/>
      <c r="F518" s="82"/>
      <c r="G518" s="83"/>
      <c r="H518" s="83"/>
      <c r="I518" s="83"/>
      <c r="J518" s="83"/>
      <c r="K518" s="8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>
      <c r="A521" s="82"/>
      <c r="B521" s="82"/>
      <c r="C521" s="82"/>
      <c r="D521" s="82"/>
      <c r="E521" s="82"/>
      <c r="F521" s="82"/>
      <c r="G521" s="83"/>
      <c r="H521" s="83"/>
      <c r="I521" s="83"/>
      <c r="J521" s="83"/>
      <c r="K521" s="8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>
      <c r="A524" s="82"/>
      <c r="B524" s="82"/>
      <c r="C524" s="82"/>
      <c r="D524" s="82"/>
      <c r="E524" s="82"/>
      <c r="F524" s="82"/>
      <c r="G524" s="83"/>
      <c r="H524" s="83"/>
      <c r="I524" s="83"/>
      <c r="J524" s="83"/>
      <c r="K524" s="8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>
      <c r="A525" s="82"/>
      <c r="B525" s="82"/>
      <c r="C525" s="82"/>
      <c r="D525" s="82"/>
      <c r="E525" s="82"/>
      <c r="F525" s="82"/>
      <c r="G525" s="83"/>
      <c r="H525" s="83"/>
      <c r="I525" s="83"/>
      <c r="J525" s="83"/>
      <c r="K525" s="8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>
      <c r="A529" s="82"/>
      <c r="B529" s="82"/>
      <c r="C529" s="82"/>
      <c r="D529" s="82"/>
      <c r="E529" s="82"/>
      <c r="F529" s="82"/>
      <c r="G529" s="83"/>
      <c r="H529" s="83"/>
      <c r="I529" s="83"/>
      <c r="J529" s="83"/>
      <c r="K529" s="8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>
      <c r="A530" s="82"/>
      <c r="B530" s="82"/>
      <c r="C530" s="82"/>
      <c r="D530" s="82"/>
      <c r="E530" s="82"/>
      <c r="F530" s="82"/>
      <c r="G530" s="83"/>
      <c r="H530" s="83"/>
      <c r="I530" s="83"/>
      <c r="J530" s="83"/>
      <c r="K530" s="8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>
      <c r="A531" s="82"/>
      <c r="B531" s="82"/>
      <c r="C531" s="82"/>
      <c r="D531" s="82"/>
      <c r="E531" s="82"/>
      <c r="F531" s="82"/>
      <c r="G531" s="83"/>
      <c r="H531" s="83"/>
      <c r="I531" s="83"/>
      <c r="J531" s="83"/>
      <c r="K531" s="8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>
      <c r="A532" s="82"/>
      <c r="B532" s="82"/>
      <c r="C532" s="82"/>
      <c r="D532" s="82"/>
      <c r="E532" s="82"/>
      <c r="F532" s="82"/>
      <c r="G532" s="83"/>
      <c r="H532" s="83"/>
      <c r="I532" s="83"/>
      <c r="J532" s="83"/>
      <c r="K532" s="8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>
      <c r="A534" s="82"/>
      <c r="B534" s="82"/>
      <c r="C534" s="82"/>
      <c r="D534" s="82"/>
      <c r="E534" s="82"/>
      <c r="F534" s="82"/>
      <c r="G534" s="83"/>
      <c r="H534" s="83"/>
      <c r="I534" s="83"/>
      <c r="J534" s="83"/>
      <c r="K534" s="8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>
      <c r="A535" s="82"/>
      <c r="B535" s="82"/>
      <c r="C535" s="82"/>
      <c r="D535" s="82"/>
      <c r="E535" s="82"/>
      <c r="F535" s="82"/>
      <c r="G535" s="83"/>
      <c r="H535" s="83"/>
      <c r="I535" s="83"/>
      <c r="J535" s="83"/>
      <c r="K535" s="8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>
      <c r="A537" s="82"/>
      <c r="B537" s="82"/>
      <c r="C537" s="82"/>
      <c r="D537" s="82"/>
      <c r="E537" s="82"/>
      <c r="F537" s="82"/>
      <c r="G537" s="83"/>
      <c r="H537" s="83"/>
      <c r="I537" s="83"/>
      <c r="J537" s="83"/>
      <c r="K537" s="8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>
      <c r="A540" s="82"/>
      <c r="B540" s="82"/>
      <c r="C540" s="82"/>
      <c r="D540" s="82"/>
      <c r="E540" s="82"/>
      <c r="F540" s="82"/>
      <c r="G540" s="83"/>
      <c r="H540" s="83"/>
      <c r="I540" s="83"/>
      <c r="J540" s="83"/>
      <c r="K540" s="8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>
      <c r="A545" s="82"/>
      <c r="B545" s="82"/>
      <c r="C545" s="82"/>
      <c r="D545" s="82"/>
      <c r="E545" s="82"/>
      <c r="F545" s="82"/>
      <c r="G545" s="83"/>
      <c r="H545" s="83"/>
      <c r="I545" s="83"/>
      <c r="J545" s="83"/>
      <c r="K545" s="8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>
      <c r="A546" s="82"/>
      <c r="B546" s="82"/>
      <c r="C546" s="82"/>
      <c r="D546" s="82"/>
      <c r="E546" s="82"/>
      <c r="F546" s="82"/>
      <c r="G546" s="83"/>
      <c r="H546" s="83"/>
      <c r="I546" s="83"/>
      <c r="J546" s="83"/>
      <c r="K546" s="8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>
      <c r="A550" s="82"/>
      <c r="B550" s="82"/>
      <c r="C550" s="82"/>
      <c r="D550" s="82"/>
      <c r="E550" s="82"/>
      <c r="F550" s="82"/>
      <c r="G550" s="83"/>
      <c r="H550" s="83"/>
      <c r="I550" s="83"/>
      <c r="J550" s="83"/>
      <c r="K550" s="8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>
      <c r="A551" s="82"/>
      <c r="B551" s="82"/>
      <c r="C551" s="82"/>
      <c r="D551" s="82"/>
      <c r="E551" s="82"/>
      <c r="F551" s="82"/>
      <c r="G551" s="83"/>
      <c r="H551" s="83"/>
      <c r="I551" s="83"/>
      <c r="J551" s="83"/>
      <c r="K551" s="8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>
      <c r="A553" s="82"/>
      <c r="B553" s="82"/>
      <c r="C553" s="82"/>
      <c r="D553" s="82"/>
      <c r="E553" s="82"/>
      <c r="F553" s="82"/>
      <c r="G553" s="83"/>
      <c r="H553" s="83"/>
      <c r="I553" s="83"/>
      <c r="J553" s="83"/>
      <c r="K553" s="8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>
      <c r="A555" s="82"/>
      <c r="B555" s="82"/>
      <c r="C555" s="82"/>
      <c r="D555" s="82"/>
      <c r="E555" s="82"/>
      <c r="F555" s="82"/>
      <c r="G555" s="83"/>
      <c r="H555" s="83"/>
      <c r="I555" s="83"/>
      <c r="J555" s="83"/>
      <c r="K555" s="8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>
      <c r="A556" s="82"/>
      <c r="B556" s="82"/>
      <c r="C556" s="82"/>
      <c r="D556" s="82"/>
      <c r="E556" s="82"/>
      <c r="F556" s="82"/>
      <c r="G556" s="83"/>
      <c r="H556" s="83"/>
      <c r="I556" s="83"/>
      <c r="J556" s="83"/>
      <c r="K556" s="8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>
      <c r="A557" s="82"/>
      <c r="B557" s="82"/>
      <c r="C557" s="82"/>
      <c r="D557" s="82"/>
      <c r="E557" s="82"/>
      <c r="F557" s="82"/>
      <c r="G557" s="83"/>
      <c r="H557" s="83"/>
      <c r="I557" s="83"/>
      <c r="J557" s="83"/>
      <c r="K557" s="8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>
      <c r="A562" s="82"/>
      <c r="B562" s="82"/>
      <c r="C562" s="82"/>
      <c r="D562" s="82"/>
      <c r="E562" s="82"/>
      <c r="F562" s="82"/>
      <c r="G562" s="83"/>
      <c r="H562" s="83"/>
      <c r="I562" s="83"/>
      <c r="J562" s="83"/>
      <c r="K562" s="8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>
      <c r="A569" s="82"/>
      <c r="B569" s="82"/>
      <c r="C569" s="82"/>
      <c r="D569" s="82"/>
      <c r="E569" s="82"/>
      <c r="F569" s="82"/>
      <c r="G569" s="83"/>
      <c r="H569" s="83"/>
      <c r="I569" s="83"/>
      <c r="J569" s="83"/>
      <c r="K569" s="8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>
      <c r="A572" s="82"/>
      <c r="B572" s="82"/>
      <c r="C572" s="82"/>
      <c r="D572" s="82"/>
      <c r="E572" s="82"/>
      <c r="F572" s="82"/>
      <c r="G572" s="83"/>
      <c r="H572" s="83"/>
      <c r="I572" s="83"/>
      <c r="J572" s="83"/>
      <c r="K572" s="8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>
      <c r="A573" s="82"/>
      <c r="B573" s="82"/>
      <c r="C573" s="82"/>
      <c r="D573" s="82"/>
      <c r="E573" s="82"/>
      <c r="F573" s="82"/>
      <c r="G573" s="83"/>
      <c r="H573" s="83"/>
      <c r="I573" s="83"/>
      <c r="J573" s="83"/>
      <c r="K573" s="8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>
      <c r="A581" s="82"/>
      <c r="B581" s="82"/>
      <c r="C581" s="82"/>
      <c r="D581" s="82"/>
      <c r="E581" s="82"/>
      <c r="F581" s="82"/>
      <c r="G581" s="83"/>
      <c r="H581" s="83"/>
      <c r="I581" s="83"/>
      <c r="J581" s="83"/>
      <c r="K581" s="8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>
      <c r="A582" s="82"/>
      <c r="B582" s="82"/>
      <c r="C582" s="82"/>
      <c r="D582" s="82"/>
      <c r="E582" s="82"/>
      <c r="F582" s="82"/>
      <c r="G582" s="83"/>
      <c r="H582" s="83"/>
      <c r="I582" s="83"/>
      <c r="J582" s="83"/>
      <c r="K582" s="8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>
      <c r="A585" s="82"/>
      <c r="B585" s="82"/>
      <c r="C585" s="82"/>
      <c r="D585" s="82"/>
      <c r="E585" s="82"/>
      <c r="F585" s="82"/>
      <c r="G585" s="83"/>
      <c r="H585" s="83"/>
      <c r="I585" s="83"/>
      <c r="J585" s="83"/>
      <c r="K585" s="8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>
      <c r="A587" s="82"/>
      <c r="B587" s="82"/>
      <c r="C587" s="82"/>
      <c r="D587" s="82"/>
      <c r="E587" s="82"/>
      <c r="F587" s="82"/>
      <c r="G587" s="83"/>
      <c r="H587" s="83"/>
      <c r="I587" s="83"/>
      <c r="J587" s="83"/>
      <c r="K587" s="8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>
      <c r="A588" s="82"/>
      <c r="B588" s="82"/>
      <c r="C588" s="82"/>
      <c r="D588" s="82"/>
      <c r="E588" s="82"/>
      <c r="F588" s="82"/>
      <c r="G588" s="83"/>
      <c r="H588" s="83"/>
      <c r="I588" s="83"/>
      <c r="J588" s="83"/>
      <c r="K588" s="8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>
      <c r="A589" s="82"/>
      <c r="B589" s="82"/>
      <c r="C589" s="82"/>
      <c r="D589" s="82"/>
      <c r="E589" s="82"/>
      <c r="F589" s="82"/>
      <c r="G589" s="83"/>
      <c r="H589" s="83"/>
      <c r="I589" s="83"/>
      <c r="J589" s="83"/>
      <c r="K589" s="8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>
      <c r="A594" s="82"/>
      <c r="B594" s="82"/>
      <c r="C594" s="82"/>
      <c r="D594" s="82"/>
      <c r="E594" s="82"/>
      <c r="F594" s="82"/>
      <c r="G594" s="83"/>
      <c r="H594" s="83"/>
      <c r="I594" s="83"/>
      <c r="J594" s="83"/>
      <c r="K594" s="8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>
      <c r="A598" s="82"/>
      <c r="B598" s="82"/>
      <c r="C598" s="82"/>
      <c r="D598" s="82"/>
      <c r="E598" s="82"/>
      <c r="F598" s="82"/>
      <c r="G598" s="83"/>
      <c r="H598" s="83"/>
      <c r="I598" s="83"/>
      <c r="J598" s="83"/>
      <c r="K598" s="8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>
      <c r="A599" s="82"/>
      <c r="B599" s="82"/>
      <c r="C599" s="82"/>
      <c r="D599" s="82"/>
      <c r="E599" s="82"/>
      <c r="F599" s="82"/>
      <c r="G599" s="83"/>
      <c r="H599" s="83"/>
      <c r="I599" s="83"/>
      <c r="J599" s="83"/>
      <c r="K599" s="8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>
      <c r="A601" s="82"/>
      <c r="B601" s="82"/>
      <c r="C601" s="82"/>
      <c r="D601" s="82"/>
      <c r="E601" s="82"/>
      <c r="F601" s="82"/>
      <c r="G601" s="83"/>
      <c r="H601" s="83"/>
      <c r="I601" s="83"/>
      <c r="J601" s="83"/>
      <c r="K601" s="8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>
      <c r="A604" s="82"/>
      <c r="B604" s="82"/>
      <c r="C604" s="82"/>
      <c r="D604" s="82"/>
      <c r="E604" s="82"/>
      <c r="F604" s="82"/>
      <c r="G604" s="83"/>
      <c r="H604" s="83"/>
      <c r="I604" s="83"/>
      <c r="J604" s="83"/>
      <c r="K604" s="8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>
      <c r="A605" s="82"/>
      <c r="B605" s="82"/>
      <c r="C605" s="82"/>
      <c r="D605" s="82"/>
      <c r="E605" s="82"/>
      <c r="F605" s="82"/>
      <c r="G605" s="83"/>
      <c r="H605" s="83"/>
      <c r="I605" s="83"/>
      <c r="J605" s="83"/>
      <c r="K605" s="8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>
      <c r="A609" s="82"/>
      <c r="B609" s="82"/>
      <c r="C609" s="82"/>
      <c r="D609" s="82"/>
      <c r="E609" s="82"/>
      <c r="F609" s="82"/>
      <c r="G609" s="83"/>
      <c r="H609" s="83"/>
      <c r="I609" s="83"/>
      <c r="J609" s="83"/>
      <c r="K609" s="8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>
      <c r="A617" s="82"/>
      <c r="B617" s="82"/>
      <c r="C617" s="82"/>
      <c r="D617" s="82"/>
      <c r="E617" s="82"/>
      <c r="F617" s="82"/>
      <c r="G617" s="83"/>
      <c r="H617" s="83"/>
      <c r="I617" s="83"/>
      <c r="J617" s="83"/>
      <c r="K617" s="8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>
      <c r="A626" s="82"/>
      <c r="B626" s="82"/>
      <c r="C626" s="82"/>
      <c r="D626" s="82"/>
      <c r="E626" s="82"/>
      <c r="F626" s="82"/>
      <c r="G626" s="83"/>
      <c r="H626" s="83"/>
      <c r="I626" s="83"/>
      <c r="J626" s="83"/>
      <c r="K626" s="8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>
      <c r="A633" s="82"/>
      <c r="B633" s="82"/>
      <c r="C633" s="82"/>
      <c r="D633" s="82"/>
      <c r="E633" s="82"/>
      <c r="F633" s="82"/>
      <c r="G633" s="83"/>
      <c r="H633" s="83"/>
      <c r="I633" s="83"/>
      <c r="J633" s="83"/>
      <c r="K633" s="8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>
      <c r="A644" s="82"/>
      <c r="B644" s="82"/>
      <c r="C644" s="82"/>
      <c r="D644" s="82"/>
      <c r="E644" s="82"/>
      <c r="F644" s="82"/>
      <c r="G644" s="83"/>
      <c r="H644" s="83"/>
      <c r="I644" s="83"/>
      <c r="J644" s="83"/>
      <c r="K644" s="8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>
      <c r="A646" s="82"/>
      <c r="B646" s="82"/>
      <c r="C646" s="82"/>
      <c r="D646" s="82"/>
      <c r="E646" s="82"/>
      <c r="F646" s="82"/>
      <c r="G646" s="83"/>
      <c r="H646" s="83"/>
      <c r="I646" s="83"/>
      <c r="J646" s="83"/>
      <c r="K646" s="8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>
      <c r="A647" s="82"/>
      <c r="B647" s="82"/>
      <c r="C647" s="82"/>
      <c r="D647" s="82"/>
      <c r="E647" s="82"/>
      <c r="F647" s="82"/>
      <c r="G647" s="83"/>
      <c r="H647" s="83"/>
      <c r="I647" s="83"/>
      <c r="J647" s="83"/>
      <c r="K647" s="8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>
      <c r="A649" s="82"/>
      <c r="B649" s="82"/>
      <c r="C649" s="82"/>
      <c r="D649" s="82"/>
      <c r="E649" s="82"/>
      <c r="F649" s="82"/>
      <c r="G649" s="83"/>
      <c r="H649" s="83"/>
      <c r="I649" s="83"/>
      <c r="J649" s="83"/>
      <c r="K649" s="8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>
      <c r="A652" s="82"/>
      <c r="B652" s="82"/>
      <c r="C652" s="82"/>
      <c r="D652" s="82"/>
      <c r="E652" s="82"/>
      <c r="F652" s="82"/>
      <c r="G652" s="83"/>
      <c r="H652" s="83"/>
      <c r="I652" s="83"/>
      <c r="J652" s="83"/>
      <c r="K652" s="8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>
      <c r="A653" s="82"/>
      <c r="B653" s="82"/>
      <c r="C653" s="82"/>
      <c r="D653" s="82"/>
      <c r="E653" s="82"/>
      <c r="F653" s="82"/>
      <c r="G653" s="83"/>
      <c r="H653" s="83"/>
      <c r="I653" s="83"/>
      <c r="J653" s="83"/>
      <c r="K653" s="8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>
      <c r="A658" s="82"/>
      <c r="B658" s="82"/>
      <c r="C658" s="82"/>
      <c r="D658" s="82"/>
      <c r="E658" s="82"/>
      <c r="F658" s="82"/>
      <c r="G658" s="83"/>
      <c r="H658" s="83"/>
      <c r="I658" s="83"/>
      <c r="J658" s="83"/>
      <c r="K658" s="8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>
      <c r="A663" s="82"/>
      <c r="B663" s="82"/>
      <c r="C663" s="82"/>
      <c r="D663" s="82"/>
      <c r="E663" s="82"/>
      <c r="F663" s="82"/>
      <c r="G663" s="83"/>
      <c r="H663" s="83"/>
      <c r="I663" s="83"/>
      <c r="J663" s="83"/>
      <c r="K663" s="8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>
      <c r="A665" s="82"/>
      <c r="B665" s="82"/>
      <c r="C665" s="82"/>
      <c r="D665" s="82"/>
      <c r="E665" s="82"/>
      <c r="F665" s="82"/>
      <c r="G665" s="83"/>
      <c r="H665" s="83"/>
      <c r="I665" s="83"/>
      <c r="J665" s="83"/>
      <c r="K665" s="8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>
      <c r="A668" s="82"/>
      <c r="B668" s="82"/>
      <c r="C668" s="82"/>
      <c r="D668" s="82"/>
      <c r="E668" s="82"/>
      <c r="F668" s="82"/>
      <c r="G668" s="83"/>
      <c r="H668" s="83"/>
      <c r="I668" s="83"/>
      <c r="J668" s="83"/>
      <c r="K668" s="8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>
      <c r="A669" s="82"/>
      <c r="B669" s="82"/>
      <c r="C669" s="82"/>
      <c r="D669" s="82"/>
      <c r="E669" s="82"/>
      <c r="F669" s="82"/>
      <c r="G669" s="83"/>
      <c r="H669" s="83"/>
      <c r="I669" s="83"/>
      <c r="J669" s="83"/>
      <c r="K669" s="8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>
      <c r="A674" s="82"/>
      <c r="B674" s="82"/>
      <c r="C674" s="82"/>
      <c r="D674" s="82"/>
      <c r="E674" s="82"/>
      <c r="F674" s="82"/>
      <c r="G674" s="83"/>
      <c r="H674" s="83"/>
      <c r="I674" s="83"/>
      <c r="J674" s="83"/>
      <c r="K674" s="85"/>
    </row>
    <row r="675" spans="1:29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676"/>
  <sheetViews>
    <sheetView showGridLines="0" workbookViewId="0"/>
  </sheetViews>
  <sheetFormatPr defaultRowHeight="15"/>
  <cols>
    <col min="1" max="1" width="9.140625" style="51"/>
    <col min="2" max="2" width="0" style="51" hidden="1" customWidth="1"/>
    <col min="3" max="3" width="9.140625" style="51"/>
    <col min="4" max="4" width="0" style="51" hidden="1" customWidth="1"/>
    <col min="5" max="5" width="17.85546875" style="51" customWidth="1"/>
    <col min="6" max="6" width="8.85546875" style="51" hidden="1" customWidth="1"/>
    <col min="7" max="10" width="9.140625" style="51"/>
    <col min="11" max="11" width="15" customWidth="1"/>
    <col min="12" max="12" width="20.5703125" customWidth="1"/>
    <col min="13" max="13" width="16.28515625" customWidth="1"/>
    <col min="14" max="14" width="10.140625" customWidth="1"/>
    <col min="15" max="15" width="7.85546875" customWidth="1"/>
    <col min="16" max="16" width="10.28515625" customWidth="1"/>
    <col min="17" max="17" width="13.42578125" customWidth="1"/>
    <col min="18" max="18" width="21.7109375" customWidth="1"/>
    <col min="19" max="19" width="6.85546875" customWidth="1"/>
    <col min="20" max="21" width="6.42578125" customWidth="1"/>
    <col min="22" max="22" width="11.7109375" customWidth="1"/>
    <col min="23" max="23" width="9.140625" customWidth="1"/>
    <col min="24" max="24" width="11.140625" customWidth="1"/>
    <col min="25" max="25" width="8.85546875" customWidth="1"/>
    <col min="26" max="26" width="15" customWidth="1"/>
    <col min="27" max="27" width="7" customWidth="1"/>
    <col min="28" max="28" width="5.7109375" customWidth="1"/>
    <col min="29" max="29" width="11.28515625" customWidth="1"/>
    <col min="30" max="43" width="15.140625" customWidth="1"/>
    <col min="44" max="45" width="20.140625" customWidth="1"/>
  </cols>
  <sheetData>
    <row r="1" spans="1:29" ht="18.75">
      <c r="A1" s="41" t="s">
        <v>91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8">
        <f>'2. Crop area by country {year}'!G2</f>
        <v>2005</v>
      </c>
      <c r="H2" s="48">
        <f>'2. Crop area by country {year}'!H2</f>
        <v>2006</v>
      </c>
      <c r="I2" s="48">
        <f>'2. Crop area by country {year}'!I2</f>
        <v>2007</v>
      </c>
      <c r="J2" s="48">
        <f>'2. Crop area by country {year}'!J2</f>
        <v>2008</v>
      </c>
      <c r="K2" s="48" t="str">
        <f>'2. Crop area by country {year}'!K2</f>
        <v>AVE 2006-2008</v>
      </c>
      <c r="L2" s="17" t="s">
        <v>193</v>
      </c>
      <c r="M2" s="17" t="s">
        <v>8</v>
      </c>
    </row>
    <row r="3" spans="1:29">
      <c r="A3" s="49" t="str">
        <f>'2. Crop area by country {year}'!A3</f>
        <v>Bangladesh</v>
      </c>
      <c r="B3" s="49">
        <v>7</v>
      </c>
      <c r="C3" s="49" t="s">
        <v>6</v>
      </c>
      <c r="D3" s="49">
        <v>486</v>
      </c>
      <c r="E3" s="49" t="s">
        <v>61</v>
      </c>
      <c r="F3" s="49"/>
      <c r="G3" s="50">
        <f>IF(ISERROR('1. Production by country {year}'!G3/'2. Crop area by country {year}'!G3)," ",'1. Production by country {year}'!G3/'2. Crop area by country {year}'!G3)</f>
        <v>16.685418291188594</v>
      </c>
      <c r="H3" s="50">
        <f>IF(ISERROR('1. Production by country {year}'!H3/'2. Crop area by country {year}'!H3)," ",'1. Production by country {year}'!H3/'2. Crop area by country {year}'!H3)</f>
        <v>16.277687252672479</v>
      </c>
      <c r="I3" s="50">
        <f>IF(ISERROR('1. Production by country {year}'!I3/'2. Crop area by country {year}'!I3)," ",'1. Production by country {year}'!I3/'2. Crop area by country {year}'!I3)</f>
        <v>17.085998094978908</v>
      </c>
      <c r="J3" s="50">
        <f>IF(ISERROR('1. Production by country {year}'!J3/'2. Crop area by country {year}'!J3)," ",'1. Production by country {year}'!J3/'2. Crop area by country {year}'!J3)</f>
        <v>16.458194168199046</v>
      </c>
      <c r="K3" s="50">
        <f>IF(ISERROR('1. Production by country {year}'!K3/'2. Crop area by country {year}'!K3)," ",'1. Production by country {year}'!K3/'2. Crop area by country {year}'!K3)</f>
        <v>16.634338014833517</v>
      </c>
      <c r="L3" s="17" t="s">
        <v>10</v>
      </c>
      <c r="M3" t="s">
        <v>6</v>
      </c>
      <c r="N3" t="s">
        <v>9</v>
      </c>
      <c r="O3" t="s">
        <v>11</v>
      </c>
      <c r="P3" t="s">
        <v>12</v>
      </c>
      <c r="Q3" t="s">
        <v>13</v>
      </c>
      <c r="R3" t="s">
        <v>14</v>
      </c>
      <c r="S3" t="s">
        <v>15</v>
      </c>
      <c r="T3" t="s">
        <v>16</v>
      </c>
      <c r="U3" t="s">
        <v>17</v>
      </c>
      <c r="V3" t="s">
        <v>18</v>
      </c>
      <c r="W3" t="s">
        <v>19</v>
      </c>
      <c r="X3" t="s">
        <v>20</v>
      </c>
      <c r="Y3" t="s">
        <v>21</v>
      </c>
      <c r="Z3" t="s">
        <v>22</v>
      </c>
      <c r="AA3" t="s">
        <v>23</v>
      </c>
      <c r="AB3" t="s">
        <v>24</v>
      </c>
      <c r="AC3" t="s">
        <v>25</v>
      </c>
    </row>
    <row r="4" spans="1:29">
      <c r="A4" s="49" t="str">
        <f>'2. Crop area by country {year}'!A4</f>
        <v>Bangladesh</v>
      </c>
      <c r="B4" s="49">
        <v>7</v>
      </c>
      <c r="C4" s="49" t="s">
        <v>9</v>
      </c>
      <c r="D4" s="49">
        <v>176</v>
      </c>
      <c r="E4" s="49" t="s">
        <v>61</v>
      </c>
      <c r="F4" s="49"/>
      <c r="G4" s="50">
        <f>IF(ISERROR('1. Production by country {year}'!G4/'2. Crop area by country {year}'!G4)," ",'1. Production by country {year}'!G4/'2. Crop area by country {year}'!G4)</f>
        <v>0.7435106824990706</v>
      </c>
      <c r="H4" s="50">
        <f>IF(ISERROR('1. Production by country {year}'!H4/'2. Crop area by country {year}'!H4)," ",'1. Production by country {year}'!H4/'2. Crop area by country {year}'!H4)</f>
        <v>0.77335375191424194</v>
      </c>
      <c r="I4" s="50">
        <f>IF(ISERROR('1. Production by country {year}'!I4/'2. Crop area by country {year}'!I4)," ",'1. Production by country {year}'!I4/'2. Crop area by country {year}'!I4)</f>
        <v>0.85785998458622337</v>
      </c>
      <c r="J4" s="50">
        <f>IF(ISERROR('1. Production by country {year}'!J4/'2. Crop area by country {year}'!J4)," ",'1. Production by country {year}'!J4/'2. Crop area by country {year}'!J4)</f>
        <v>0.77083333333333337</v>
      </c>
      <c r="K4" s="50">
        <f>IF(ISERROR('1. Production by country {year}'!K4/'2. Crop area by country {year}'!K4)," ",'1. Production by country {year}'!K4/'2. Crop area by country {year}'!K4)</f>
        <v>0.78692973332558991</v>
      </c>
      <c r="L4" s="2" t="s">
        <v>190</v>
      </c>
      <c r="M4" s="87">
        <v>16.634338014833517</v>
      </c>
      <c r="N4" s="87">
        <v>0.78692973332558991</v>
      </c>
      <c r="O4" s="87">
        <v>0</v>
      </c>
      <c r="P4" s="87">
        <v>0.76670742505375888</v>
      </c>
      <c r="Q4" s="87">
        <v>0</v>
      </c>
      <c r="R4" s="87">
        <v>1.358043561329767</v>
      </c>
      <c r="S4" s="87">
        <v>0.851890773155353</v>
      </c>
      <c r="T4" s="87">
        <v>5.7903836394818624</v>
      </c>
      <c r="U4" s="87">
        <v>0.68775710575046911</v>
      </c>
      <c r="V4" s="87">
        <v>0.70048676604806814</v>
      </c>
      <c r="W4" s="87">
        <v>0</v>
      </c>
      <c r="X4" s="87">
        <v>3.9134008583197746</v>
      </c>
      <c r="Y4" s="87">
        <v>1.3731931668856767</v>
      </c>
      <c r="Z4" s="87">
        <v>9.15489981622434</v>
      </c>
      <c r="AA4" s="87">
        <v>1.8044077738976865</v>
      </c>
      <c r="AB4" s="87">
        <v>0</v>
      </c>
      <c r="AC4" s="87">
        <v>43.822438634305861</v>
      </c>
    </row>
    <row r="5" spans="1:29">
      <c r="A5" s="49" t="str">
        <f>'2. Crop area by country {year}'!A5</f>
        <v>Bangladesh</v>
      </c>
      <c r="B5" s="49">
        <v>7</v>
      </c>
      <c r="C5" s="49" t="s">
        <v>11</v>
      </c>
      <c r="D5" s="49">
        <v>125</v>
      </c>
      <c r="E5" s="49" t="s">
        <v>61</v>
      </c>
      <c r="F5" s="49"/>
      <c r="G5" s="50" t="str">
        <f>IF(ISERROR('1. Production by country {year}'!G5/'2. Crop area by country {year}'!G5)," ",'1. Production by country {year}'!G5/'2. Crop area by country {year}'!G5)</f>
        <v xml:space="preserve"> </v>
      </c>
      <c r="H5" s="50" t="str">
        <f>IF(ISERROR('1. Production by country {year}'!H5/'2. Crop area by country {year}'!H5)," ",'1. Production by country {year}'!H5/'2. Crop area by country {year}'!H5)</f>
        <v xml:space="preserve"> </v>
      </c>
      <c r="I5" s="50" t="str">
        <f>IF(ISERROR('1. Production by country {year}'!I5/'2. Crop area by country {year}'!I5)," ",'1. Production by country {year}'!I5/'2. Crop area by country {year}'!I5)</f>
        <v xml:space="preserve"> </v>
      </c>
      <c r="J5" s="50" t="str">
        <f>IF(ISERROR('1. Production by country {year}'!J5/'2. Crop area by country {year}'!J5)," ",'1. Production by country {year}'!J5/'2. Crop area by country {year}'!J5)</f>
        <v xml:space="preserve"> </v>
      </c>
      <c r="K5" s="50" t="str">
        <f>IF(ISERROR('1. Production by country {year}'!K5/'2. Crop area by country {year}'!K5)," ",'1. Production by country {year}'!K5/'2. Crop area by country {year}'!K5)</f>
        <v xml:space="preserve"> </v>
      </c>
      <c r="L5" s="2" t="s">
        <v>191</v>
      </c>
      <c r="M5" s="87">
        <v>35.394025268626756</v>
      </c>
      <c r="N5" s="87">
        <v>0.37116107791873698</v>
      </c>
      <c r="O5" s="87">
        <v>32.130469057942449</v>
      </c>
      <c r="P5" s="87">
        <v>0.80727370463970061</v>
      </c>
      <c r="Q5" s="87">
        <v>0</v>
      </c>
      <c r="R5" s="87">
        <v>1.1747247929662834</v>
      </c>
      <c r="S5" s="87">
        <v>0.63548611111111108</v>
      </c>
      <c r="T5" s="87">
        <v>2.1471209670340694</v>
      </c>
      <c r="U5" s="87">
        <v>0.94214322460078326</v>
      </c>
      <c r="V5" s="87">
        <v>0.72796452919877963</v>
      </c>
      <c r="W5" s="87">
        <v>0</v>
      </c>
      <c r="X5" s="87">
        <v>3.2507290010602614</v>
      </c>
      <c r="Y5" s="87">
        <v>0.88100105600348277</v>
      </c>
      <c r="Z5" s="87">
        <v>8.7825827022718208</v>
      </c>
      <c r="AA5" s="87">
        <v>2.6847509081759711</v>
      </c>
      <c r="AB5" s="87">
        <v>0</v>
      </c>
      <c r="AC5" s="87">
        <v>89.929432401550216</v>
      </c>
    </row>
    <row r="6" spans="1:29">
      <c r="A6" s="49" t="str">
        <f>'2. Crop area by country {year}'!A6</f>
        <v>Bangladesh</v>
      </c>
      <c r="B6" s="49">
        <v>7</v>
      </c>
      <c r="C6" s="49" t="s">
        <v>12</v>
      </c>
      <c r="D6" s="49">
        <v>191</v>
      </c>
      <c r="E6" s="49" t="s">
        <v>61</v>
      </c>
      <c r="F6" s="49"/>
      <c r="G6" s="50">
        <f>IF(ISERROR('1. Production by country {year}'!G6/'2. Crop area by country {year}'!G6)," ",'1. Production by country {year}'!G6/'2. Crop area by country {year}'!G6)</f>
        <v>0.74362934362934363</v>
      </c>
      <c r="H6" s="50">
        <f>IF(ISERROR('1. Production by country {year}'!H6/'2. Crop area by country {year}'!H6)," ",'1. Production by country {year}'!H6/'2. Crop area by country {year}'!H6)</f>
        <v>0.77799920286966917</v>
      </c>
      <c r="I6" s="50">
        <f>IF(ISERROR('1. Production by country {year}'!I6/'2. Crop area by country {year}'!I6)," ",'1. Production by country {year}'!I6/'2. Crop area by country {year}'!I6)</f>
        <v>0.77943747020498966</v>
      </c>
      <c r="J6" s="50">
        <f>IF(ISERROR('1. Production by country {year}'!J6/'2. Crop area by country {year}'!J6)," ",'1. Production by country {year}'!J6/'2. Crop area by country {year}'!J6)</f>
        <v>0.76638511707473533</v>
      </c>
      <c r="K6" s="50">
        <f>IF(ISERROR('1. Production by country {year}'!K6/'2. Crop area by country {year}'!K6)," ",'1. Production by country {year}'!K6/'2. Crop area by country {year}'!K6)</f>
        <v>0.76670742505375888</v>
      </c>
    </row>
    <row r="7" spans="1:29">
      <c r="A7" s="49" t="str">
        <f>'2. Crop area by country {year}'!A7</f>
        <v>Bangladesh</v>
      </c>
      <c r="B7" s="49">
        <v>7</v>
      </c>
      <c r="C7" s="49" t="s">
        <v>13</v>
      </c>
      <c r="D7" s="49">
        <v>195</v>
      </c>
      <c r="E7" s="49" t="s">
        <v>61</v>
      </c>
      <c r="F7" s="49"/>
      <c r="G7" s="50" t="str">
        <f>IF(ISERROR('1. Production by country {year}'!G7/'2. Crop area by country {year}'!G7)," ",'1. Production by country {year}'!G7/'2. Crop area by country {year}'!G7)</f>
        <v xml:space="preserve"> </v>
      </c>
      <c r="H7" s="50" t="str">
        <f>IF(ISERROR('1. Production by country {year}'!H7/'2. Crop area by country {year}'!H7)," ",'1. Production by country {year}'!H7/'2. Crop area by country {year}'!H7)</f>
        <v xml:space="preserve"> </v>
      </c>
      <c r="I7" s="50" t="str">
        <f>IF(ISERROR('1. Production by country {year}'!I7/'2. Crop area by country {year}'!I7)," ",'1. Production by country {year}'!I7/'2. Crop area by country {year}'!I7)</f>
        <v xml:space="preserve"> </v>
      </c>
      <c r="J7" s="50" t="str">
        <f>IF(ISERROR('1. Production by country {year}'!J7/'2. Crop area by country {year}'!J7)," ",'1. Production by country {year}'!J7/'2. Crop area by country {year}'!J7)</f>
        <v xml:space="preserve"> </v>
      </c>
      <c r="K7" s="50" t="str">
        <f>IF(ISERROR('1. Production by country {year}'!K7/'2. Crop area by country {year}'!K7)," ",'1. Production by country {year}'!K7/'2. Crop area by country {year}'!K7)</f>
        <v xml:space="preserve"> </v>
      </c>
    </row>
    <row r="8" spans="1:29">
      <c r="A8" s="49" t="str">
        <f>'2. Crop area by country {year}'!A8</f>
        <v>Bangladesh</v>
      </c>
      <c r="B8" s="49">
        <v>7</v>
      </c>
      <c r="C8" s="49" t="s">
        <v>14</v>
      </c>
      <c r="D8" s="49">
        <v>242</v>
      </c>
      <c r="E8" s="49" t="s">
        <v>61</v>
      </c>
      <c r="F8" s="49"/>
      <c r="G8" s="50">
        <f>IF(ISERROR('1. Production by country {year}'!G8/'2. Crop area by country {year}'!G8)," ",'1. Production by country {year}'!G8/'2. Crop area by country {year}'!G8)</f>
        <v>1.3475668931096632</v>
      </c>
      <c r="H8" s="50">
        <f>IF(ISERROR('1. Production by country {year}'!H8/'2. Crop area by country {year}'!H8)," ",'1. Production by country {year}'!H8/'2. Crop area by country {year}'!H8)</f>
        <v>1.2921004286589099</v>
      </c>
      <c r="I8" s="50">
        <f>IF(ISERROR('1. Production by country {year}'!I8/'2. Crop area by country {year}'!I8)," ",'1. Production by country {year}'!I8/'2. Crop area by country {year}'!I8)</f>
        <v>1.3636903701063388</v>
      </c>
      <c r="J8" s="50">
        <f>IF(ISERROR('1. Production by country {year}'!J8/'2. Crop area by country {year}'!J8)," ",'1. Production by country {year}'!J8/'2. Crop area by country {year}'!J8)</f>
        <v>1.4240036027921639</v>
      </c>
      <c r="K8" s="50">
        <f>IF(ISERROR('1. Production by country {year}'!K8/'2. Crop area by country {year}'!K8)," ",'1. Production by country {year}'!K8/'2. Crop area by country {year}'!K8)</f>
        <v>1.358043561329767</v>
      </c>
    </row>
    <row r="9" spans="1:29">
      <c r="A9" s="49" t="str">
        <f>'2. Crop area by country {year}'!A9</f>
        <v>Bangladesh</v>
      </c>
      <c r="B9" s="49">
        <v>7</v>
      </c>
      <c r="C9" s="49" t="s">
        <v>15</v>
      </c>
      <c r="D9" s="49">
        <v>201</v>
      </c>
      <c r="E9" s="49" t="s">
        <v>61</v>
      </c>
      <c r="F9" s="49"/>
      <c r="G9" s="50">
        <f>IF(ISERROR('1. Production by country {year}'!G9/'2. Crop area by country {year}'!G9)," ",'1. Production by country {year}'!G9/'2. Crop area by country {year}'!G9)</f>
        <v>0.78700001950192089</v>
      </c>
      <c r="H9" s="50">
        <f>IF(ISERROR('1. Production by country {year}'!H9/'2. Crop area by country {year}'!H9)," ",'1. Production by country {year}'!H9/'2. Crop area by country {year}'!H9)</f>
        <v>0.85690942176997065</v>
      </c>
      <c r="I9" s="50">
        <f>IF(ISERROR('1. Production by country {year}'!I9/'2. Crop area by country {year}'!I9)," ",'1. Production by country {year}'!I9/'2. Crop area by country {year}'!I9)</f>
        <v>0.84919994474856964</v>
      </c>
      <c r="J9" s="50">
        <f>IF(ISERROR('1. Production by country {year}'!J9/'2. Crop area by country {year}'!J9)," ",'1. Production by country {year}'!J9/'2. Crop area by country {year}'!J9)</f>
        <v>0.98515417349510415</v>
      </c>
      <c r="K9" s="50">
        <f>IF(ISERROR('1. Production by country {year}'!K9/'2. Crop area by country {year}'!K9)," ",'1. Production by country {year}'!K9/'2. Crop area by country {year}'!K9)</f>
        <v>0.851890773155353</v>
      </c>
    </row>
    <row r="10" spans="1:29">
      <c r="A10" s="49" t="str">
        <f>'2. Crop area by country {year}'!A10</f>
        <v>Bangladesh</v>
      </c>
      <c r="B10" s="49">
        <v>7</v>
      </c>
      <c r="C10" s="49" t="s">
        <v>16</v>
      </c>
      <c r="D10" s="49">
        <v>56</v>
      </c>
      <c r="E10" s="49" t="s">
        <v>61</v>
      </c>
      <c r="F10" s="49"/>
      <c r="G10" s="50">
        <f>IF(ISERROR('1. Production by country {year}'!G10/'2. Crop area by country {year}'!G10)," ",'1. Production by country {year}'!G10/'2. Crop area by country {year}'!G10)</f>
        <v>5.3311387101601078</v>
      </c>
      <c r="H10" s="50">
        <f>IF(ISERROR('1. Production by country {year}'!H10/'2. Crop area by country {year}'!H10)," ",'1. Production by country {year}'!H10/'2. Crop area by country {year}'!H10)</f>
        <v>5.2998353725458314</v>
      </c>
      <c r="I10" s="50">
        <f>IF(ISERROR('1. Production by country {year}'!I10/'2. Crop area by country {year}'!I10)," ",'1. Production by country {year}'!I10/'2. Crop area by country {year}'!I10)</f>
        <v>5.9811578444892328</v>
      </c>
      <c r="J10" s="50">
        <f>IF(ISERROR('1. Production by country {year}'!J10/'2. Crop area by country {year}'!J10)," ",'1. Production by country {year}'!J10/'2. Crop area by country {year}'!J10)</f>
        <v>6.0145710865331354</v>
      </c>
      <c r="K10" s="50">
        <f>IF(ISERROR('1. Production by country {year}'!K10/'2. Crop area by country {year}'!K10)," ",'1. Production by country {year}'!K10/'2. Crop area by country {year}'!K10)</f>
        <v>5.7903836394818624</v>
      </c>
    </row>
    <row r="11" spans="1:29">
      <c r="A11" s="49" t="str">
        <f>'2. Crop area by country {year}'!A11</f>
        <v>Bangladesh</v>
      </c>
      <c r="B11" s="49">
        <v>7</v>
      </c>
      <c r="C11" s="49" t="s">
        <v>17</v>
      </c>
      <c r="D11" s="49">
        <v>79</v>
      </c>
      <c r="E11" s="49" t="s">
        <v>61</v>
      </c>
      <c r="F11" s="49"/>
      <c r="G11" s="50">
        <f>IF(ISERROR('1. Production by country {year}'!G11/'2. Crop area by country {year}'!G11)," ",'1. Production by country {year}'!G11/'2. Crop area by country {year}'!G11)</f>
        <v>0.67698259187620891</v>
      </c>
      <c r="H11" s="50">
        <f>IF(ISERROR('1. Production by country {year}'!H11/'2. Crop area by country {year}'!H11)," ",'1. Production by country {year}'!H11/'2. Crop area by country {year}'!H11)</f>
        <v>0.71340222638949846</v>
      </c>
      <c r="I11" s="50">
        <f>IF(ISERROR('1. Production by country {year}'!I11/'2. Crop area by country {year}'!I11)," ",'1. Production by country {year}'!I11/'2. Crop area by country {year}'!I11)</f>
        <v>0.68194176677047802</v>
      </c>
      <c r="J11" s="50">
        <f>IF(ISERROR('1. Production by country {year}'!J11/'2. Crop area by country {year}'!J11)," ",'1. Production by country {year}'!J11/'2. Crop area by country {year}'!J11)</f>
        <v>0.66212644846513524</v>
      </c>
      <c r="K11" s="50">
        <f>IF(ISERROR('1. Production by country {year}'!K11/'2. Crop area by country {year}'!K11)," ",'1. Production by country {year}'!K11/'2. Crop area by country {year}'!K11)</f>
        <v>0.68775710575046911</v>
      </c>
    </row>
    <row r="12" spans="1:29">
      <c r="A12" s="49" t="str">
        <f>'2. Crop area by country {year}'!A12</f>
        <v>Bangladesh</v>
      </c>
      <c r="B12" s="49">
        <v>7</v>
      </c>
      <c r="C12" s="49" t="s">
        <v>18</v>
      </c>
      <c r="D12" s="49">
        <v>197</v>
      </c>
      <c r="E12" s="49" t="s">
        <v>61</v>
      </c>
      <c r="F12" s="49"/>
      <c r="G12" s="50">
        <f>IF(ISERROR('1. Production by country {year}'!G12/'2. Crop area by country {year}'!G12)," ",'1. Production by country {year}'!G12/'2. Crop area by country {year}'!G12)</f>
        <v>0.476303317535545</v>
      </c>
      <c r="H12" s="50">
        <f>IF(ISERROR('1. Production by country {year}'!H12/'2. Crop area by country {year}'!H12)," ",'1. Production by country {year}'!H12/'2. Crop area by country {year}'!H12)</f>
        <v>0.58066361556064072</v>
      </c>
      <c r="I12" s="50">
        <f>IF(ISERROR('1. Production by country {year}'!I12/'2. Crop area by country {year}'!I12)," ",'1. Production by country {year}'!I12/'2. Crop area by country {year}'!I12)</f>
        <v>0.96141051230871588</v>
      </c>
      <c r="J12" s="50">
        <f>IF(ISERROR('1. Production by country {year}'!J12/'2. Crop area by country {year}'!J12)," ",'1. Production by country {year}'!J12/'2. Crop area by country {year}'!J12)</f>
        <v>0.93981863149216816</v>
      </c>
      <c r="K12" s="50">
        <f>IF(ISERROR('1. Production by country {year}'!K12/'2. Crop area by country {year}'!K12)," ",'1. Production by country {year}'!K12/'2. Crop area by country {year}'!K12)</f>
        <v>0.70048676604806814</v>
      </c>
    </row>
    <row r="13" spans="1:29">
      <c r="A13" s="49" t="str">
        <f>'2. Crop area by country {year}'!A13</f>
        <v>Bangladesh</v>
      </c>
      <c r="B13" s="49">
        <v>7</v>
      </c>
      <c r="C13" s="49" t="s">
        <v>19</v>
      </c>
      <c r="D13" s="49">
        <v>489</v>
      </c>
      <c r="E13" s="49" t="s">
        <v>61</v>
      </c>
      <c r="F13" s="49"/>
      <c r="G13" s="50" t="str">
        <f>IF(ISERROR('1. Production by country {year}'!G13/'2. Crop area by country {year}'!G13)," ",'1. Production by country {year}'!G13/'2. Crop area by country {year}'!G13)</f>
        <v xml:space="preserve"> </v>
      </c>
      <c r="H13" s="50" t="str">
        <f>IF(ISERROR('1. Production by country {year}'!H13/'2. Crop area by country {year}'!H13)," ",'1. Production by country {year}'!H13/'2. Crop area by country {year}'!H13)</f>
        <v xml:space="preserve"> </v>
      </c>
      <c r="I13" s="50" t="str">
        <f>IF(ISERROR('1. Production by country {year}'!I13/'2. Crop area by country {year}'!I13)," ",'1. Production by country {year}'!I13/'2. Crop area by country {year}'!I13)</f>
        <v xml:space="preserve"> </v>
      </c>
      <c r="J13" s="50" t="str">
        <f>IF(ISERROR('1. Production by country {year}'!J13/'2. Crop area by country {year}'!J13)," ",'1. Production by country {year}'!J13/'2. Crop area by country {year}'!J13)</f>
        <v xml:space="preserve"> </v>
      </c>
      <c r="K13" s="50" t="str">
        <f>IF(ISERROR('1. Production by country {year}'!K13/'2. Crop area by country {year}'!K13)," ",'1. Production by country {year}'!K13/'2. Crop area by country {year}'!K13)</f>
        <v xml:space="preserve"> </v>
      </c>
    </row>
    <row r="14" spans="1:29">
      <c r="A14" s="49" t="str">
        <f>'2. Crop area by country {year}'!A14</f>
        <v>Bangladesh</v>
      </c>
      <c r="B14" s="49">
        <v>7</v>
      </c>
      <c r="C14" s="49" t="s">
        <v>20</v>
      </c>
      <c r="D14" s="49">
        <v>27</v>
      </c>
      <c r="E14" s="49" t="s">
        <v>61</v>
      </c>
      <c r="F14" s="49"/>
      <c r="G14" s="50">
        <f>IF(ISERROR('1. Production by country {year}'!G14/'2. Crop area by country {year}'!G14)," ",'1. Production by country {year}'!G14/'2. Crop area by country {year}'!G14)</f>
        <v>3.7813915475832678</v>
      </c>
      <c r="H14" s="50">
        <f>IF(ISERROR('1. Production by country {year}'!H14/'2. Crop area by country {year}'!H14)," ",'1. Production by country {year}'!H14/'2. Crop area by country {year}'!H14)</f>
        <v>3.8541450042537102</v>
      </c>
      <c r="I14" s="50">
        <f>IF(ISERROR('1. Production by country {year}'!I14/'2. Crop area by country {year}'!I14)," ",'1. Production by country {year}'!I14/'2. Crop area by country {year}'!I14)</f>
        <v>4.0120201267238169</v>
      </c>
      <c r="J14" s="50">
        <f>IF(ISERROR('1. Production by country {year}'!J14/'2. Crop area by country {year}'!J14)," ",'1. Production by country {year}'!J14/'2. Crop area by country {year}'!J14)</f>
        <v>3.9949748743718594</v>
      </c>
      <c r="K14" s="50">
        <f>IF(ISERROR('1. Production by country {year}'!K14/'2. Crop area by country {year}'!K14)," ",'1. Production by country {year}'!K14/'2. Crop area by country {year}'!K14)</f>
        <v>3.9134008583197746</v>
      </c>
    </row>
    <row r="15" spans="1:29">
      <c r="A15" s="49" t="str">
        <f>'2. Crop area by country {year}'!A15</f>
        <v>Bangladesh</v>
      </c>
      <c r="B15" s="49">
        <v>7</v>
      </c>
      <c r="C15" s="49" t="s">
        <v>21</v>
      </c>
      <c r="D15" s="49">
        <v>83</v>
      </c>
      <c r="E15" s="49" t="s">
        <v>61</v>
      </c>
      <c r="F15" s="49"/>
      <c r="G15" s="50">
        <f>IF(ISERROR('1. Production by country {year}'!G15/'2. Crop area by country {year}'!G15)," ",'1. Production by country {year}'!G15/'2. Crop area by country {year}'!G15)</f>
        <v>1.3214285714285714</v>
      </c>
      <c r="H15" s="50">
        <f>IF(ISERROR('1. Production by country {year}'!H15/'2. Crop area by country {year}'!H15)," ",'1. Production by country {year}'!H15/'2. Crop area by country {year}'!H15)</f>
        <v>1.3586956521739131</v>
      </c>
      <c r="I15" s="50">
        <f>IF(ISERROR('1. Production by country {year}'!I15/'2. Crop area by country {year}'!I15)," ",'1. Production by country {year}'!I15/'2. Crop area by country {year}'!I15)</f>
        <v>1.5584415584415585</v>
      </c>
      <c r="J15" s="50">
        <f>IF(ISERROR('1. Production by country {year}'!J15/'2. Crop area by country {year}'!J15)," ",'1. Production by country {year}'!J15/'2. Crop area by country {year}'!J15)</f>
        <v>1.5</v>
      </c>
      <c r="K15" s="50">
        <f>IF(ISERROR('1. Production by country {year}'!K15/'2. Crop area by country {year}'!K15)," ",'1. Production by country {year}'!K15/'2. Crop area by country {year}'!K15)</f>
        <v>1.3731931668856767</v>
      </c>
    </row>
    <row r="16" spans="1:29">
      <c r="A16" s="49" t="str">
        <f>'2. Crop area by country {year}'!A16</f>
        <v>Bangladesh</v>
      </c>
      <c r="B16" s="49">
        <v>7</v>
      </c>
      <c r="C16" s="49" t="s">
        <v>22</v>
      </c>
      <c r="D16" s="49">
        <v>122</v>
      </c>
      <c r="E16" s="49" t="s">
        <v>61</v>
      </c>
      <c r="F16" s="49"/>
      <c r="G16" s="50">
        <f>IF(ISERROR('1. Production by country {year}'!G16/'2. Crop area by country {year}'!G16)," ",'1. Production by country {year}'!G16/'2. Crop area by country {year}'!G16)</f>
        <v>8.8704072913699807</v>
      </c>
      <c r="H16" s="50">
        <f>IF(ISERROR('1. Production by country {year}'!H16/'2. Crop area by country {year}'!H16)," ",'1. Production by country {year}'!H16/'2. Crop area by country {year}'!H16)</f>
        <v>9.0254311862020415</v>
      </c>
      <c r="I16" s="50">
        <f>IF(ISERROR('1. Production by country {year}'!I16/'2. Crop area by country {year}'!I16)," ",'1. Production by country {year}'!I16/'2. Crop area by country {year}'!I16)</f>
        <v>9.047874081347258</v>
      </c>
      <c r="J16" s="50">
        <f>IF(ISERROR('1. Production by country {year}'!J16/'2. Crop area by country {year}'!J16)," ",'1. Production by country {year}'!J16/'2. Crop area by country {year}'!J16)</f>
        <v>9.7246454798683217</v>
      </c>
      <c r="K16" s="50">
        <f>IF(ISERROR('1. Production by country {year}'!K16/'2. Crop area by country {year}'!K16)," ",'1. Production by country {year}'!K16/'2. Crop area by country {year}'!K16)</f>
        <v>9.15489981622434</v>
      </c>
    </row>
    <row r="17" spans="1:11">
      <c r="A17" s="49" t="str">
        <f>'2. Crop area by country {year}'!A17</f>
        <v>Bangladesh</v>
      </c>
      <c r="B17" s="49">
        <v>7</v>
      </c>
      <c r="C17" s="49" t="s">
        <v>23</v>
      </c>
      <c r="D17" s="49">
        <v>15</v>
      </c>
      <c r="E17" s="49" t="s">
        <v>61</v>
      </c>
      <c r="F17" s="49"/>
      <c r="G17" s="50">
        <f>IF(ISERROR('1. Production by country {year}'!G17/'2. Crop area by country {year}'!G17)," ",'1. Production by country {year}'!G17/'2. Crop area by country {year}'!G17)</f>
        <v>1.747783450600183</v>
      </c>
      <c r="H17" s="50">
        <f>IF(ISERROR('1. Production by country {year}'!H17/'2. Crop area by country {year}'!H17)," ",'1. Production by country {year}'!H17/'2. Crop area by country {year}'!H17)</f>
        <v>1.534446764091858</v>
      </c>
      <c r="I17" s="50">
        <f>IF(ISERROR('1. Production by country {year}'!I17/'2. Crop area by country {year}'!I17)," ",'1. Production by country {year}'!I17/'2. Crop area by country {year}'!I17)</f>
        <v>1.8471177944862156</v>
      </c>
      <c r="J17" s="50">
        <f>IF(ISERROR('1. Production by country {year}'!J17/'2. Crop area by country {year}'!J17)," ",'1. Production by country {year}'!J17/'2. Crop area by country {year}'!J17)</f>
        <v>2.1752577319587627</v>
      </c>
      <c r="K17" s="50">
        <f>IF(ISERROR('1. Production by country {year}'!K17/'2. Crop area by country {year}'!K17)," ",'1. Production by country {year}'!K17/'2. Crop area by country {year}'!K17)</f>
        <v>1.8044077738976865</v>
      </c>
    </row>
    <row r="18" spans="1:11">
      <c r="A18" s="49" t="str">
        <f>'2. Crop area by country {year}'!A18</f>
        <v>Bangladesh</v>
      </c>
      <c r="B18" s="49">
        <v>7</v>
      </c>
      <c r="C18" s="49" t="s">
        <v>24</v>
      </c>
      <c r="D18" s="49">
        <v>137</v>
      </c>
      <c r="E18" s="49" t="s">
        <v>61</v>
      </c>
      <c r="F18" s="49"/>
      <c r="G18" s="50" t="str">
        <f>IF(ISERROR('1. Production by country {year}'!G18/'2. Crop area by country {year}'!G18)," ",'1. Production by country {year}'!G18/'2. Crop area by country {year}'!G18)</f>
        <v xml:space="preserve"> </v>
      </c>
      <c r="H18" s="50" t="str">
        <f>IF(ISERROR('1. Production by country {year}'!H18/'2. Crop area by country {year}'!H18)," ",'1. Production by country {year}'!H18/'2. Crop area by country {year}'!H18)</f>
        <v xml:space="preserve"> </v>
      </c>
      <c r="I18" s="50" t="str">
        <f>IF(ISERROR('1. Production by country {year}'!I18/'2. Crop area by country {year}'!I18)," ",'1. Production by country {year}'!I18/'2. Crop area by country {year}'!I18)</f>
        <v xml:space="preserve"> </v>
      </c>
      <c r="J18" s="50" t="str">
        <f>IF(ISERROR('1. Production by country {year}'!J18/'2. Crop area by country {year}'!J18)," ",'1. Production by country {year}'!J18/'2. Crop area by country {year}'!J18)</f>
        <v xml:space="preserve"> </v>
      </c>
      <c r="K18" s="50" t="str">
        <f>IF(ISERROR('1. Production by country {year}'!K18/'2. Crop area by country {year}'!K18)," ",'1. Production by country {year}'!K18/'2. Crop area by country {year}'!K18)</f>
        <v xml:space="preserve"> </v>
      </c>
    </row>
    <row r="19" spans="1:11">
      <c r="A19" s="49" t="str">
        <f>'2. Crop area by country {year}'!A19</f>
        <v>India</v>
      </c>
      <c r="B19" s="49">
        <v>53</v>
      </c>
      <c r="C19" s="49" t="s">
        <v>6</v>
      </c>
      <c r="D19" s="49">
        <v>486</v>
      </c>
      <c r="E19" s="49" t="s">
        <v>61</v>
      </c>
      <c r="F19" s="49"/>
      <c r="G19" s="50">
        <f>IF(ISERROR('1. Production by country {year}'!G19/'2. Crop area by country {year}'!G19)," ",'1. Production by country {year}'!G19/'2. Crop area by country {year}'!G19)</f>
        <v>33.165583845478487</v>
      </c>
      <c r="H19" s="50">
        <f>IF(ISERROR('1. Production by country {year}'!H19/'2. Crop area by country {year}'!H19)," ",'1. Production by country {year}'!H19/'2. Crop area by country {year}'!H19)</f>
        <v>34.753061900033103</v>
      </c>
      <c r="I19" s="50">
        <f>IF(ISERROR('1. Production by country {year}'!I19/'2. Crop area by country {year}'!I19)," ",'1. Production by country {year}'!I19/'2. Crop area by country {year}'!I19)</f>
        <v>36.205167173252278</v>
      </c>
      <c r="J19" s="50">
        <f>IF(ISERROR('1. Production by country {year}'!J19/'2. Crop area by country {year}'!J19)," ",'1. Production by country {year}'!J19/'2. Crop area by country {year}'!J19)</f>
        <v>36.977433004231308</v>
      </c>
      <c r="K19" s="50">
        <f>IF(ISERROR('1. Production by country {year}'!K19/'2. Crop area by country {year}'!K19)," ",'1. Production by country {year}'!K19/'2. Crop area by country {year}'!K19)</f>
        <v>35.394025268626756</v>
      </c>
    </row>
    <row r="20" spans="1:11">
      <c r="A20" s="49" t="str">
        <f>'2. Crop area by country {year}'!A20</f>
        <v>India</v>
      </c>
      <c r="B20" s="49">
        <v>53</v>
      </c>
      <c r="C20" s="49" t="s">
        <v>9</v>
      </c>
      <c r="D20" s="49">
        <v>176</v>
      </c>
      <c r="E20" s="49" t="s">
        <v>61</v>
      </c>
      <c r="F20" s="49"/>
      <c r="G20" s="50">
        <f>IF(ISERROR('1. Production by country {year}'!G20/'2. Crop area by country {year}'!G20)," ",'1. Production by country {year}'!G20/'2. Crop area by country {year}'!G20)</f>
        <v>0.3269292904187896</v>
      </c>
      <c r="H20" s="50">
        <f>IF(ISERROR('1. Production by country {year}'!H20/'2. Crop area by country {year}'!H20)," ",'1. Production by country {year}'!H20/'2. Crop area by country {year}'!H20)</f>
        <v>0.38248745511328414</v>
      </c>
      <c r="I20" s="50">
        <f>IF(ISERROR('1. Production by country {year}'!I20/'2. Crop area by country {year}'!I20)," ",'1. Production by country {year}'!I20/'2. Crop area by country {year}'!I20)</f>
        <v>0.39300000000000002</v>
      </c>
      <c r="J20" s="50">
        <f>IF(ISERROR('1. Production by country {year}'!J20/'2. Crop area by country {year}'!J20)," ",'1. Production by country {year}'!J20/'2. Crop area by country {year}'!J20)</f>
        <v>0.37624999999999997</v>
      </c>
      <c r="K20" s="50">
        <f>IF(ISERROR('1. Production by country {year}'!K20/'2. Crop area by country {year}'!K20)," ",'1. Production by country {year}'!K20/'2. Crop area by country {year}'!K20)</f>
        <v>0.37116107791873698</v>
      </c>
    </row>
    <row r="21" spans="1:11">
      <c r="A21" s="49" t="str">
        <f>'2. Crop area by country {year}'!A21</f>
        <v>India</v>
      </c>
      <c r="B21" s="49">
        <v>53</v>
      </c>
      <c r="C21" s="49" t="s">
        <v>11</v>
      </c>
      <c r="D21" s="49">
        <v>125</v>
      </c>
      <c r="E21" s="49" t="s">
        <v>61</v>
      </c>
      <c r="F21" s="49"/>
      <c r="G21" s="50">
        <f>IF(ISERROR('1. Production by country {year}'!G21/'2. Crop area by country {year}'!G21)," ",'1. Production by country {year}'!G21/'2. Crop area by country {year}'!G21)</f>
        <v>30.4977523498161</v>
      </c>
      <c r="H21" s="50">
        <f>IF(ISERROR('1. Production by country {year}'!H21/'2. Crop area by country {year}'!H21)," ",'1. Production by country {year}'!H21/'2. Crop area by country {year}'!H21)</f>
        <v>32.113246116107931</v>
      </c>
      <c r="I21" s="50">
        <f>IF(ISERROR('1. Production by country {year}'!I21/'2. Crop area by country {year}'!I21)," ",'1. Production by country {year}'!I21/'2. Crop area by country {year}'!I21)</f>
        <v>32.220352250489235</v>
      </c>
      <c r="J21" s="50">
        <f>IF(ISERROR('1. Production by country {year}'!J21/'2. Crop area by country {year}'!J21)," ",'1. Production by country {year}'!J21/'2. Crop area by country {year}'!J21)</f>
        <v>33.540740740740738</v>
      </c>
      <c r="K21" s="50">
        <f>IF(ISERROR('1. Production by country {year}'!K21/'2. Crop area by country {year}'!K21)," ",'1. Production by country {year}'!K21/'2. Crop area by country {year}'!K21)</f>
        <v>32.130469057942449</v>
      </c>
    </row>
    <row r="22" spans="1:11">
      <c r="A22" s="49" t="str">
        <f>'2. Crop area by country {year}'!A22</f>
        <v>India</v>
      </c>
      <c r="B22" s="49">
        <v>53</v>
      </c>
      <c r="C22" s="49" t="s">
        <v>12</v>
      </c>
      <c r="D22" s="49">
        <v>191</v>
      </c>
      <c r="E22" s="49" t="s">
        <v>61</v>
      </c>
      <c r="F22" s="49"/>
      <c r="G22" s="50">
        <f>IF(ISERROR('1. Production by country {year}'!G22/'2. Crop area by country {year}'!G22)," ",'1. Production by country {year}'!G22/'2. Crop area by country {year}'!G22)</f>
        <v>0.81455336133202272</v>
      </c>
      <c r="H22" s="50">
        <f>IF(ISERROR('1. Production by country {year}'!H22/'2. Crop area by country {year}'!H22)," ",'1. Production by country {year}'!H22/'2. Crop area by country {year}'!H22)</f>
        <v>0.80847423218584147</v>
      </c>
      <c r="I22" s="50">
        <f>IF(ISERROR('1. Production by country {year}'!I22/'2. Crop area by country {year}'!I22)," ",'1. Production by country {year}'!I22/'2. Crop area by country {year}'!I22)</f>
        <v>0.84518074700756618</v>
      </c>
      <c r="J22" s="50">
        <f>IF(ISERROR('1. Production by country {year}'!J22/'2. Crop area by country {year}'!J22)," ",'1. Production by country {year}'!J22/'2. Crop area by country {year}'!J22)</f>
        <v>0.76203984782003531</v>
      </c>
      <c r="K22" s="50">
        <f>IF(ISERROR('1. Production by country {year}'!K22/'2. Crop area by country {year}'!K22)," ",'1. Production by country {year}'!K22/'2. Crop area by country {year}'!K22)</f>
        <v>0.80727370463970061</v>
      </c>
    </row>
    <row r="23" spans="1:11">
      <c r="A23" s="49" t="str">
        <f>'2. Crop area by country {year}'!A23</f>
        <v>India</v>
      </c>
      <c r="B23" s="49">
        <v>53</v>
      </c>
      <c r="C23" s="49" t="s">
        <v>13</v>
      </c>
      <c r="D23" s="49">
        <v>195</v>
      </c>
      <c r="E23" s="49" t="s">
        <v>61</v>
      </c>
      <c r="F23" s="49"/>
      <c r="G23" s="50" t="str">
        <f>IF(ISERROR('1. Production by country {year}'!G23/'2. Crop area by country {year}'!G23)," ",'1. Production by country {year}'!G23/'2. Crop area by country {year}'!G23)</f>
        <v xml:space="preserve"> </v>
      </c>
      <c r="H23" s="50" t="str">
        <f>IF(ISERROR('1. Production by country {year}'!H23/'2. Crop area by country {year}'!H23)," ",'1. Production by country {year}'!H23/'2. Crop area by country {year}'!H23)</f>
        <v xml:space="preserve"> </v>
      </c>
      <c r="I23" s="50" t="str">
        <f>IF(ISERROR('1. Production by country {year}'!I23/'2. Crop area by country {year}'!I23)," ",'1. Production by country {year}'!I23/'2. Crop area by country {year}'!I23)</f>
        <v xml:space="preserve"> </v>
      </c>
      <c r="J23" s="50" t="str">
        <f>IF(ISERROR('1. Production by country {year}'!J23/'2. Crop area by country {year}'!J23)," ",'1. Production by country {year}'!J23/'2. Crop area by country {year}'!J23)</f>
        <v xml:space="preserve"> </v>
      </c>
      <c r="K23" s="50" t="str">
        <f>IF(ISERROR('1. Production by country {year}'!K23/'2. Crop area by country {year}'!K23)," ",'1. Production by country {year}'!K23/'2. Crop area by country {year}'!K23)</f>
        <v xml:space="preserve"> </v>
      </c>
    </row>
    <row r="24" spans="1:11">
      <c r="A24" s="49" t="str">
        <f>'2. Crop area by country {year}'!A24</f>
        <v>India</v>
      </c>
      <c r="B24" s="49">
        <v>53</v>
      </c>
      <c r="C24" s="49" t="s">
        <v>14</v>
      </c>
      <c r="D24" s="49">
        <v>242</v>
      </c>
      <c r="E24" s="49" t="s">
        <v>61</v>
      </c>
      <c r="F24" s="49"/>
      <c r="G24" s="50">
        <f>IF(ISERROR('1. Production by country {year}'!G24/'2. Crop area by country {year}'!G24)," ",'1. Production by country {year}'!G24/'2. Crop area by country {year}'!G24)</f>
        <v>1.1866538004750593</v>
      </c>
      <c r="H24" s="50">
        <f>IF(ISERROR('1. Production by country {year}'!H24/'2. Crop area by country {year}'!H24)," ",'1. Production by country {year}'!H24/'2. Crop area by country {year}'!H24)</f>
        <v>0.86614664030916633</v>
      </c>
      <c r="I24" s="50">
        <f>IF(ISERROR('1. Production by country {year}'!I24/'2. Crop area by country {year}'!I24)," ",'1. Production by country {year}'!I24/'2. Crop area by country {year}'!I24)</f>
        <v>1.4593928798474254</v>
      </c>
      <c r="J24" s="50">
        <f>IF(ISERROR('1. Production by country {year}'!J24/'2. Crop area by country {year}'!J24)," ",'1. Production by country {year}'!J24/'2. Crop area by country {year}'!J24)</f>
        <v>1.1524115755627009</v>
      </c>
      <c r="K24" s="50">
        <f>IF(ISERROR('1. Production by country {year}'!K24/'2. Crop area by country {year}'!K24)," ",'1. Production by country {year}'!K24/'2. Crop area by country {year}'!K24)</f>
        <v>1.1747247929662834</v>
      </c>
    </row>
    <row r="25" spans="1:11">
      <c r="A25" s="49" t="str">
        <f>'2. Crop area by country {year}'!A25</f>
        <v>India</v>
      </c>
      <c r="B25" s="49">
        <v>53</v>
      </c>
      <c r="C25" s="49" t="s">
        <v>15</v>
      </c>
      <c r="D25" s="49">
        <v>201</v>
      </c>
      <c r="E25" s="49" t="s">
        <v>61</v>
      </c>
      <c r="F25" s="49"/>
      <c r="G25" s="50">
        <f>IF(ISERROR('1. Production by country {year}'!G25/'2. Crop area by country {year}'!G25)," ",'1. Production by country {year}'!G25/'2. Crop area by country {year}'!G25)</f>
        <v>0.6763265306122449</v>
      </c>
      <c r="H25" s="50">
        <f>IF(ISERROR('1. Production by country {year}'!H25/'2. Crop area by country {year}'!H25)," ",'1. Production by country {year}'!H25/'2. Crop area by country {year}'!H25)</f>
        <v>0.62662251655629142</v>
      </c>
      <c r="I25" s="50">
        <f>IF(ISERROR('1. Production by country {year}'!I25/'2. Crop area by country {year}'!I25)," ",'1. Production by country {year}'!I25/'2. Crop area by country {year}'!I25)</f>
        <v>0.61904761904761907</v>
      </c>
      <c r="J25" s="50">
        <f>IF(ISERROR('1. Production by country {year}'!J25/'2. Crop area by country {year}'!J25)," ",'1. Production by country {year}'!J25/'2. Crop area by country {year}'!J25)</f>
        <v>0.61832061068702293</v>
      </c>
      <c r="K25" s="50">
        <f>IF(ISERROR('1. Production by country {year}'!K25/'2. Crop area by country {year}'!K25)," ",'1. Production by country {year}'!K25/'2. Crop area by country {year}'!K25)</f>
        <v>0.63548611111111108</v>
      </c>
    </row>
    <row r="26" spans="1:11">
      <c r="A26" s="49" t="str">
        <f>'2. Crop area by country {year}'!A26</f>
        <v>India</v>
      </c>
      <c r="B26" s="49">
        <v>53</v>
      </c>
      <c r="C26" s="49" t="s">
        <v>16</v>
      </c>
      <c r="D26" s="49">
        <v>56</v>
      </c>
      <c r="E26" s="49" t="s">
        <v>61</v>
      </c>
      <c r="F26" s="49"/>
      <c r="G26" s="50">
        <f>IF(ISERROR('1. Production by country {year}'!G26/'2. Crop area by country {year}'!G26)," ",'1. Production by country {year}'!G26/'2. Crop area by country {year}'!G26)</f>
        <v>1.9384974236653796</v>
      </c>
      <c r="H26" s="50">
        <f>IF(ISERROR('1. Production by country {year}'!H26/'2. Crop area by country {year}'!H26)," ",'1. Production by country {year}'!H26/'2. Crop area by country {year}'!H26)</f>
        <v>1.9124651634152521</v>
      </c>
      <c r="I26" s="50">
        <f>IF(ISERROR('1. Production by country {year}'!I26/'2. Crop area by country {year}'!I26)," ",'1. Production by country {year}'!I26/'2. Crop area by country {year}'!I26)</f>
        <v>2.3351853448806867</v>
      </c>
      <c r="J26" s="50">
        <f>IF(ISERROR('1. Production by country {year}'!J26/'2. Crop area by country {year}'!J26)," ",'1. Production by country {year}'!J26/'2. Crop area by country {year}'!J26)</f>
        <v>2.3771084337349397</v>
      </c>
      <c r="K26" s="50">
        <f>IF(ISERROR('1. Production by country {year}'!K26/'2. Crop area by country {year}'!K26)," ",'1. Production by country {year}'!K26/'2. Crop area by country {year}'!K26)</f>
        <v>2.1471209670340694</v>
      </c>
    </row>
    <row r="27" spans="1:11">
      <c r="A27" s="49" t="str">
        <f>'2. Crop area by country {year}'!A27</f>
        <v>India</v>
      </c>
      <c r="B27" s="49">
        <v>53</v>
      </c>
      <c r="C27" s="49" t="s">
        <v>17</v>
      </c>
      <c r="D27" s="49">
        <v>79</v>
      </c>
      <c r="E27" s="49" t="s">
        <v>61</v>
      </c>
      <c r="F27" s="49"/>
      <c r="G27" s="50">
        <f>IF(ISERROR('1. Production by country {year}'!G27/'2. Crop area by country {year}'!G27)," ",'1. Production by country {year}'!G27/'2. Crop area by country {year}'!G27)</f>
        <v>0.86286680788873016</v>
      </c>
      <c r="H27" s="50">
        <f>IF(ISERROR('1. Production by country {year}'!H27/'2. Crop area by country {year}'!H27)," ",'1. Production by country {year}'!H27/'2. Crop area by country {year}'!H27)</f>
        <v>0.88043737236215114</v>
      </c>
      <c r="I27" s="50">
        <f>IF(ISERROR('1. Production by country {year}'!I27/'2. Crop area by country {year}'!I27)," ",'1. Production by country {year}'!I27/'2. Crop area by country {year}'!I27)</f>
        <v>1.0835791543756146</v>
      </c>
      <c r="J27" s="50">
        <f>IF(ISERROR('1. Production by country {year}'!J27/'2. Crop area by country {year}'!J27)," ",'1. Production by country {year}'!J27/'2. Crop area by country {year}'!J27)</f>
        <v>0.94518903780756147</v>
      </c>
      <c r="K27" s="50">
        <f>IF(ISERROR('1. Production by country {year}'!K27/'2. Crop area by country {year}'!K27)," ",'1. Production by country {year}'!K27/'2. Crop area by country {year}'!K27)</f>
        <v>0.94214322460078326</v>
      </c>
    </row>
    <row r="28" spans="1:11">
      <c r="A28" s="49" t="str">
        <f>'2. Crop area by country {year}'!A28</f>
        <v>India</v>
      </c>
      <c r="B28" s="49">
        <v>53</v>
      </c>
      <c r="C28" s="49" t="s">
        <v>18</v>
      </c>
      <c r="D28" s="49">
        <v>197</v>
      </c>
      <c r="E28" s="49" t="s">
        <v>61</v>
      </c>
      <c r="F28" s="49"/>
      <c r="G28" s="50">
        <f>IF(ISERROR('1. Production by country {year}'!G28/'2. Crop area by country {year}'!G28)," ",'1. Production by country {year}'!G28/'2. Crop area by country {year}'!G28)</f>
        <v>0.66701719482734123</v>
      </c>
      <c r="H28" s="50">
        <f>IF(ISERROR('1. Production by country {year}'!H28/'2. Crop area by country {year}'!H28)," ",'1. Production by country {year}'!H28/'2. Crop area by country {year}'!H28)</f>
        <v>0.76465495573491216</v>
      </c>
      <c r="I28" s="50">
        <f>IF(ISERROR('1. Production by country {year}'!I28/'2. Crop area by country {year}'!I28)," ",'1. Production by country {year}'!I28/'2. Crop area by country {year}'!I28)</f>
        <v>0.64973607367475295</v>
      </c>
      <c r="J28" s="50">
        <f>IF(ISERROR('1. Production by country {year}'!J28/'2. Crop area by country {year}'!J28)," ",'1. Production by country {year}'!J28/'2. Crop area by country {year}'!J28)</f>
        <v>0.82496982700818022</v>
      </c>
      <c r="K28" s="50">
        <f>IF(ISERROR('1. Production by country {year}'!K28/'2. Crop area by country {year}'!K28)," ",'1. Production by country {year}'!K28/'2. Crop area by country {year}'!K28)</f>
        <v>0.72796452919877963</v>
      </c>
    </row>
    <row r="29" spans="1:11">
      <c r="A29" s="49" t="str">
        <f>'2. Crop area by country {year}'!A29</f>
        <v>India</v>
      </c>
      <c r="B29" s="49">
        <v>53</v>
      </c>
      <c r="C29" s="49" t="s">
        <v>19</v>
      </c>
      <c r="D29" s="49">
        <v>489</v>
      </c>
      <c r="E29" s="49" t="s">
        <v>61</v>
      </c>
      <c r="F29" s="49"/>
      <c r="G29" s="50" t="str">
        <f>IF(ISERROR('1. Production by country {year}'!G29/'2. Crop area by country {year}'!G29)," ",'1. Production by country {year}'!G29/'2. Crop area by country {year}'!G29)</f>
        <v xml:space="preserve"> </v>
      </c>
      <c r="H29" s="50" t="str">
        <f>IF(ISERROR('1. Production by country {year}'!H29/'2. Crop area by country {year}'!H29)," ",'1. Production by country {year}'!H29/'2. Crop area by country {year}'!H29)</f>
        <v xml:space="preserve"> </v>
      </c>
      <c r="I29" s="50" t="str">
        <f>IF(ISERROR('1. Production by country {year}'!I29/'2. Crop area by country {year}'!I29)," ",'1. Production by country {year}'!I29/'2. Crop area by country {year}'!I29)</f>
        <v xml:space="preserve"> </v>
      </c>
      <c r="J29" s="50" t="str">
        <f>IF(ISERROR('1. Production by country {year}'!J29/'2. Crop area by country {year}'!J29)," ",'1. Production by country {year}'!J29/'2. Crop area by country {year}'!J29)</f>
        <v xml:space="preserve"> </v>
      </c>
      <c r="K29" s="50" t="str">
        <f>IF(ISERROR('1. Production by country {year}'!K29/'2. Crop area by country {year}'!K29)," ",'1. Production by country {year}'!K29/'2. Crop area by country {year}'!K29)</f>
        <v xml:space="preserve"> </v>
      </c>
    </row>
    <row r="30" spans="1:11">
      <c r="A30" s="49" t="str">
        <f>'2. Crop area by country {year}'!A30</f>
        <v>India</v>
      </c>
      <c r="B30" s="49">
        <v>53</v>
      </c>
      <c r="C30" s="49" t="s">
        <v>20</v>
      </c>
      <c r="D30" s="49">
        <v>27</v>
      </c>
      <c r="E30" s="49" t="s">
        <v>61</v>
      </c>
      <c r="F30" s="49"/>
      <c r="G30" s="50">
        <f>IF(ISERROR('1. Production by country {year}'!G30/'2. Crop area by country {year}'!G30)," ",'1. Production by country {year}'!G30/'2. Crop area by country {year}'!G30)</f>
        <v>3.1537043229698716</v>
      </c>
      <c r="H30" s="50">
        <f>IF(ISERROR('1. Production by country {year}'!H30/'2. Crop area by country {year}'!H30)," ",'1. Production by country {year}'!H30/'2. Crop area by country {year}'!H30)</f>
        <v>3.1759187400136955</v>
      </c>
      <c r="I30" s="50">
        <f>IF(ISERROR('1. Production by country {year}'!I30/'2. Crop area by country {year}'!I30)," ",'1. Production by country {year}'!I30/'2. Crop area by country {year}'!I30)</f>
        <v>3.3029472241261137</v>
      </c>
      <c r="J30" s="50">
        <f>IF(ISERROR('1. Production by country {year}'!J30/'2. Crop area by country {year}'!J30)," ",'1. Production by country {year}'!J30/'2. Crop area by country {year}'!J30)</f>
        <v>3.3695454545454546</v>
      </c>
      <c r="K30" s="50">
        <f>IF(ISERROR('1. Production by country {year}'!K30/'2. Crop area by country {year}'!K30)," ",'1. Production by country {year}'!K30/'2. Crop area by country {year}'!K30)</f>
        <v>3.2507290010602614</v>
      </c>
    </row>
    <row r="31" spans="1:11">
      <c r="A31" s="49" t="str">
        <f>'2. Crop area by country {year}'!A31</f>
        <v>India</v>
      </c>
      <c r="B31" s="49">
        <v>53</v>
      </c>
      <c r="C31" s="49" t="s">
        <v>21</v>
      </c>
      <c r="D31" s="49">
        <v>83</v>
      </c>
      <c r="E31" s="49" t="s">
        <v>61</v>
      </c>
      <c r="F31" s="49"/>
      <c r="G31" s="50">
        <f>IF(ISERROR('1. Production by country {year}'!G31/'2. Crop area by country {year}'!G31)," ",'1. Production by country {year}'!G31/'2. Crop area by country {year}'!G31)</f>
        <v>0.79675109708214642</v>
      </c>
      <c r="H31" s="50">
        <f>IF(ISERROR('1. Production by country {year}'!H31/'2. Crop area by country {year}'!H31)," ",'1. Production by country {year}'!H31/'2. Crop area by country {year}'!H31)</f>
        <v>0.88027413381329822</v>
      </c>
      <c r="I31" s="50">
        <f>IF(ISERROR('1. Production by country {year}'!I31/'2. Crop area by country {year}'!I31)," ",'1. Production by country {year}'!I31/'2. Crop area by country {year}'!I31)</f>
        <v>0.84400118028917082</v>
      </c>
      <c r="J31" s="50">
        <f>IF(ISERROR('1. Production by country {year}'!J31/'2. Crop area by country {year}'!J31)," ",'1. Production by country {year}'!J31/'2. Crop area by country {year}'!J31)</f>
        <v>1.0208526532715094</v>
      </c>
      <c r="K31" s="50">
        <f>IF(ISERROR('1. Production by country {year}'!K31/'2. Crop area by country {year}'!K31)," ",'1. Production by country {year}'!K31/'2. Crop area by country {year}'!K31)</f>
        <v>0.88100105600348277</v>
      </c>
    </row>
    <row r="32" spans="1:11">
      <c r="A32" s="49" t="str">
        <f>'2. Crop area by country {year}'!A32</f>
        <v>India</v>
      </c>
      <c r="B32" s="49">
        <v>53</v>
      </c>
      <c r="C32" s="49" t="s">
        <v>22</v>
      </c>
      <c r="D32" s="49">
        <v>122</v>
      </c>
      <c r="E32" s="49" t="s">
        <v>61</v>
      </c>
      <c r="F32" s="49"/>
      <c r="G32" s="50">
        <f>IF(ISERROR('1. Production by country {year}'!G32/'2. Crop area by country {year}'!G32)," ",'1. Production by country {year}'!G32/'2. Crop area by country {year}'!G32)</f>
        <v>8.8477119279819956</v>
      </c>
      <c r="H32" s="50">
        <f>IF(ISERROR('1. Production by country {year}'!H32/'2. Crop area by country {year}'!H32)," ",'1. Production by country {year}'!H32/'2. Crop area by country {year}'!H32)</f>
        <v>8.6848534201954397</v>
      </c>
      <c r="I32" s="50">
        <f>IF(ISERROR('1. Production by country {year}'!I32/'2. Crop area by country {year}'!I32)," ",'1. Production by country {year}'!I32/'2. Crop area by country {year}'!I32)</f>
        <v>8.697636511817441</v>
      </c>
      <c r="J32" s="50">
        <f>IF(ISERROR('1. Production by country {year}'!J32/'2. Crop area by country {year}'!J32)," ",'1. Production by country {year}'!J32/'2. Crop area by country {year}'!J32)</f>
        <v>8.8943089430894311</v>
      </c>
      <c r="K32" s="50">
        <f>IF(ISERROR('1. Production by country {year}'!K32/'2. Crop area by country {year}'!K32)," ",'1. Production by country {year}'!K32/'2. Crop area by country {year}'!K32)</f>
        <v>8.7825827022718208</v>
      </c>
    </row>
    <row r="33" spans="1:29">
      <c r="A33" s="49" t="str">
        <f>'2. Crop area by country {year}'!A33</f>
        <v>India</v>
      </c>
      <c r="B33" s="49">
        <v>53</v>
      </c>
      <c r="C33" s="49" t="s">
        <v>23</v>
      </c>
      <c r="D33" s="49">
        <v>15</v>
      </c>
      <c r="E33" s="49" t="s">
        <v>61</v>
      </c>
      <c r="F33" s="49"/>
      <c r="G33" s="50">
        <f>IF(ISERROR('1. Production by country {year}'!G33/'2. Crop area by country {year}'!G33)," ",'1. Production by country {year}'!G33/'2. Crop area by country {year}'!G33)</f>
        <v>2.6015676820971159</v>
      </c>
      <c r="H33" s="50">
        <f>IF(ISERROR('1. Production by country {year}'!H33/'2. Crop area by country {year}'!H33)," ",'1. Production by country {year}'!H33/'2. Crop area by country {year}'!H33)</f>
        <v>2.6187716171517468</v>
      </c>
      <c r="I33" s="50">
        <f>IF(ISERROR('1. Production by country {year}'!I33/'2. Crop area by country {year}'!I33)," ",'1. Production by country {year}'!I33/'2. Crop area by country {year}'!I33)</f>
        <v>2.7079140545464289</v>
      </c>
      <c r="J33" s="50">
        <f>IF(ISERROR('1. Production by country {year}'!J33/'2. Crop area by country {year}'!J33)," ",'1. Production by country {year}'!J33/'2. Crop area by country {year}'!J33)</f>
        <v>2.8022155171798877</v>
      </c>
      <c r="K33" s="50">
        <f>IF(ISERROR('1. Production by country {year}'!K33/'2. Crop area by country {year}'!K33)," ",'1. Production by country {year}'!K33/'2. Crop area by country {year}'!K33)</f>
        <v>2.6847509081759711</v>
      </c>
    </row>
    <row r="34" spans="1:29">
      <c r="A34" s="49" t="str">
        <f>'2. Crop area by country {year}'!A34</f>
        <v>India</v>
      </c>
      <c r="B34" s="49">
        <v>53</v>
      </c>
      <c r="C34" s="49" t="s">
        <v>24</v>
      </c>
      <c r="D34" s="49">
        <v>137</v>
      </c>
      <c r="E34" s="49" t="s">
        <v>61</v>
      </c>
      <c r="F34" s="49"/>
      <c r="G34" s="50" t="str">
        <f>IF(ISERROR('1. Production by country {year}'!G34/'2. Crop area by country {year}'!G34)," ",'1. Production by country {year}'!G34/'2. Crop area by country {year}'!G34)</f>
        <v xml:space="preserve"> </v>
      </c>
      <c r="H34" s="50" t="str">
        <f>IF(ISERROR('1. Production by country {year}'!H34/'2. Crop area by country {year}'!H34)," ",'1. Production by country {year}'!H34/'2. Crop area by country {year}'!H34)</f>
        <v xml:space="preserve"> </v>
      </c>
      <c r="I34" s="50" t="str">
        <f>IF(ISERROR('1. Production by country {year}'!I34/'2. Crop area by country {year}'!I34)," ",'1. Production by country {year}'!I34/'2. Crop area by country {year}'!I34)</f>
        <v xml:space="preserve"> </v>
      </c>
      <c r="J34" s="50" t="str">
        <f>IF(ISERROR('1. Production by country {year}'!J34/'2. Crop area by country {year}'!J34)," ",'1. Production by country {year}'!J34/'2. Crop area by country {year}'!J34)</f>
        <v xml:space="preserve"> </v>
      </c>
      <c r="K34" s="50" t="str">
        <f>IF(ISERROR('1. Production by country {year}'!K34/'2. Crop area by country {year}'!K34)," ",'1. Production by country {year}'!K34/'2. Crop area by country {year}'!K34)</f>
        <v xml:space="preserve"> </v>
      </c>
    </row>
    <row r="35" spans="1:29">
      <c r="A35" s="82"/>
      <c r="B35" s="82"/>
      <c r="C35" s="82"/>
      <c r="D35" s="82"/>
      <c r="E35" s="82"/>
      <c r="F35" s="82"/>
      <c r="G35" s="86"/>
      <c r="H35" s="86"/>
      <c r="I35" s="86"/>
      <c r="J35" s="86"/>
      <c r="K35" s="1"/>
    </row>
    <row r="36" spans="1:29">
      <c r="A36" s="82"/>
      <c r="B36" s="82"/>
      <c r="C36" s="82"/>
      <c r="D36" s="82"/>
      <c r="E36" s="82"/>
      <c r="F36" s="82"/>
      <c r="G36" s="86"/>
      <c r="H36" s="86"/>
      <c r="I36" s="86"/>
      <c r="J36" s="86"/>
      <c r="K36" s="1"/>
    </row>
    <row r="37" spans="1:29">
      <c r="A37" s="82"/>
      <c r="B37" s="82"/>
      <c r="C37" s="82"/>
      <c r="D37" s="82"/>
      <c r="E37" s="82"/>
      <c r="F37" s="82"/>
      <c r="G37" s="86"/>
      <c r="H37" s="86"/>
      <c r="I37" s="86"/>
      <c r="J37" s="86"/>
      <c r="K37" s="1"/>
    </row>
    <row r="38" spans="1:29">
      <c r="A38" s="82"/>
      <c r="B38" s="82"/>
      <c r="C38" s="82"/>
      <c r="D38" s="82"/>
      <c r="E38" s="82"/>
      <c r="F38" s="82"/>
      <c r="G38" s="86"/>
      <c r="H38" s="86"/>
      <c r="I38" s="86"/>
      <c r="J38" s="86"/>
      <c r="K38" s="1"/>
    </row>
    <row r="39" spans="1:29">
      <c r="A39" s="82"/>
      <c r="B39" s="82"/>
      <c r="C39" s="82"/>
      <c r="D39" s="82"/>
      <c r="E39" s="82"/>
      <c r="F39" s="82"/>
      <c r="G39" s="86"/>
      <c r="H39" s="86"/>
      <c r="I39" s="86"/>
      <c r="J39" s="86"/>
      <c r="K39" s="1"/>
    </row>
    <row r="40" spans="1:29">
      <c r="A40" s="82"/>
      <c r="B40" s="82"/>
      <c r="C40" s="82"/>
      <c r="D40" s="82"/>
      <c r="E40" s="82"/>
      <c r="F40" s="82"/>
      <c r="G40" s="86"/>
      <c r="H40" s="86"/>
      <c r="I40" s="86"/>
      <c r="J40" s="86"/>
      <c r="K40" s="1"/>
    </row>
    <row r="41" spans="1:29">
      <c r="A41" s="82"/>
      <c r="B41" s="82"/>
      <c r="C41" s="82"/>
      <c r="D41" s="82"/>
      <c r="E41" s="82"/>
      <c r="F41" s="82"/>
      <c r="G41" s="86"/>
      <c r="H41" s="86"/>
      <c r="I41" s="86"/>
      <c r="J41" s="86"/>
      <c r="K41" s="1"/>
    </row>
    <row r="42" spans="1:29">
      <c r="A42" s="82"/>
      <c r="B42" s="82"/>
      <c r="C42" s="82"/>
      <c r="D42" s="82"/>
      <c r="E42" s="82"/>
      <c r="F42" s="82"/>
      <c r="G42" s="86"/>
      <c r="H42" s="86"/>
      <c r="I42" s="86"/>
      <c r="J42" s="86"/>
      <c r="K42" s="1"/>
    </row>
    <row r="43" spans="1:29">
      <c r="A43" s="82"/>
      <c r="B43" s="82"/>
      <c r="C43" s="82"/>
      <c r="D43" s="82"/>
      <c r="E43" s="82"/>
      <c r="F43" s="82"/>
      <c r="G43" s="86"/>
      <c r="H43" s="86"/>
      <c r="I43" s="86"/>
      <c r="J43" s="86"/>
      <c r="K43" s="1"/>
    </row>
    <row r="44" spans="1:29">
      <c r="A44" s="82"/>
      <c r="B44" s="82"/>
      <c r="C44" s="82"/>
      <c r="D44" s="82"/>
      <c r="E44" s="82"/>
      <c r="F44" s="82"/>
      <c r="G44" s="86"/>
      <c r="H44" s="86"/>
      <c r="I44" s="86"/>
      <c r="J44" s="86"/>
      <c r="K44" s="1"/>
    </row>
    <row r="45" spans="1:29">
      <c r="A45" s="82"/>
      <c r="B45" s="82"/>
      <c r="C45" s="82"/>
      <c r="D45" s="82"/>
      <c r="E45" s="82"/>
      <c r="F45" s="82"/>
      <c r="G45" s="86"/>
      <c r="H45" s="86"/>
      <c r="I45" s="86"/>
      <c r="J45" s="86"/>
      <c r="K45" s="1"/>
    </row>
    <row r="46" spans="1:29">
      <c r="A46" s="82"/>
      <c r="B46" s="82"/>
      <c r="C46" s="82"/>
      <c r="D46" s="82"/>
      <c r="E46" s="82"/>
      <c r="F46" s="82"/>
      <c r="G46" s="86"/>
      <c r="H46" s="86"/>
      <c r="I46" s="86"/>
      <c r="J46" s="86"/>
      <c r="K46" s="1"/>
    </row>
    <row r="47" spans="1:29">
      <c r="A47" s="82"/>
      <c r="B47" s="82"/>
      <c r="C47" s="82"/>
      <c r="D47" s="82"/>
      <c r="E47" s="82"/>
      <c r="F47" s="82"/>
      <c r="G47" s="86"/>
      <c r="H47" s="86"/>
      <c r="I47" s="86"/>
      <c r="J47" s="86"/>
      <c r="K47" s="1"/>
      <c r="AC47" s="1"/>
    </row>
    <row r="48" spans="1:29">
      <c r="A48" s="82"/>
      <c r="B48" s="82"/>
      <c r="C48" s="82"/>
      <c r="D48" s="82"/>
      <c r="E48" s="82"/>
      <c r="F48" s="82"/>
      <c r="G48" s="86"/>
      <c r="H48" s="86"/>
      <c r="I48" s="86"/>
      <c r="J48" s="86"/>
      <c r="K48" s="1"/>
      <c r="AC48" s="1"/>
    </row>
    <row r="49" spans="1:29">
      <c r="A49" s="82"/>
      <c r="B49" s="82"/>
      <c r="C49" s="82"/>
      <c r="D49" s="82"/>
      <c r="E49" s="82"/>
      <c r="F49" s="82"/>
      <c r="G49" s="86"/>
      <c r="H49" s="86"/>
      <c r="I49" s="86"/>
      <c r="J49" s="86"/>
      <c r="K49" s="1"/>
      <c r="AC49" s="1"/>
    </row>
    <row r="50" spans="1:29">
      <c r="A50" s="82"/>
      <c r="B50" s="82"/>
      <c r="C50" s="82"/>
      <c r="D50" s="82"/>
      <c r="E50" s="82"/>
      <c r="F50" s="82"/>
      <c r="G50" s="86"/>
      <c r="H50" s="86"/>
      <c r="I50" s="86"/>
      <c r="J50" s="86"/>
      <c r="K50" s="1"/>
      <c r="AC50" s="1"/>
    </row>
    <row r="51" spans="1:29">
      <c r="A51" s="82"/>
      <c r="B51" s="82"/>
      <c r="C51" s="82"/>
      <c r="D51" s="82"/>
      <c r="E51" s="82"/>
      <c r="F51" s="82"/>
      <c r="G51" s="86"/>
      <c r="H51" s="86"/>
      <c r="I51" s="86"/>
      <c r="J51" s="86"/>
      <c r="K51" s="1"/>
      <c r="AC51" s="1"/>
    </row>
    <row r="52" spans="1:29">
      <c r="A52" s="82"/>
      <c r="B52" s="82"/>
      <c r="C52" s="82"/>
      <c r="D52" s="82"/>
      <c r="E52" s="82"/>
      <c r="F52" s="82"/>
      <c r="G52" s="86"/>
      <c r="H52" s="86"/>
      <c r="I52" s="86"/>
      <c r="J52" s="86"/>
      <c r="K52" s="1"/>
      <c r="AC52" s="1"/>
    </row>
    <row r="53" spans="1:29">
      <c r="A53" s="82"/>
      <c r="B53" s="82"/>
      <c r="C53" s="82"/>
      <c r="D53" s="82"/>
      <c r="E53" s="82"/>
      <c r="F53" s="82"/>
      <c r="G53" s="86"/>
      <c r="H53" s="86"/>
      <c r="I53" s="86"/>
      <c r="J53" s="86"/>
      <c r="K53" s="1"/>
      <c r="AC53" s="1"/>
    </row>
    <row r="54" spans="1:29">
      <c r="A54" s="82"/>
      <c r="B54" s="82"/>
      <c r="C54" s="82"/>
      <c r="D54" s="82"/>
      <c r="E54" s="82"/>
      <c r="F54" s="82"/>
      <c r="G54" s="86"/>
      <c r="H54" s="86"/>
      <c r="I54" s="86"/>
      <c r="J54" s="86"/>
      <c r="K54" s="1"/>
      <c r="AC54" s="1"/>
    </row>
    <row r="55" spans="1:29">
      <c r="A55" s="82"/>
      <c r="B55" s="82"/>
      <c r="C55" s="82"/>
      <c r="D55" s="82"/>
      <c r="E55" s="82"/>
      <c r="F55" s="82"/>
      <c r="G55" s="86"/>
      <c r="H55" s="86"/>
      <c r="I55" s="86"/>
      <c r="J55" s="86"/>
      <c r="K55" s="1"/>
      <c r="AC55" s="1"/>
    </row>
    <row r="56" spans="1:29">
      <c r="A56" s="82"/>
      <c r="B56" s="82"/>
      <c r="C56" s="82"/>
      <c r="D56" s="82"/>
      <c r="E56" s="82"/>
      <c r="F56" s="82"/>
      <c r="G56" s="86"/>
      <c r="H56" s="86"/>
      <c r="I56" s="86"/>
      <c r="J56" s="86"/>
      <c r="K56" s="1"/>
      <c r="AC56" s="1"/>
    </row>
    <row r="57" spans="1:29">
      <c r="A57" s="82"/>
      <c r="B57" s="82"/>
      <c r="C57" s="82"/>
      <c r="D57" s="82"/>
      <c r="E57" s="82"/>
      <c r="F57" s="82"/>
      <c r="G57" s="86"/>
      <c r="H57" s="86"/>
      <c r="I57" s="86"/>
      <c r="J57" s="86"/>
      <c r="K57" s="1"/>
      <c r="AC57" s="1"/>
    </row>
    <row r="58" spans="1:29">
      <c r="A58" s="82"/>
      <c r="B58" s="82"/>
      <c r="C58" s="82"/>
      <c r="D58" s="82"/>
      <c r="E58" s="82"/>
      <c r="F58" s="82"/>
      <c r="G58" s="86"/>
      <c r="H58" s="86"/>
      <c r="I58" s="86"/>
      <c r="J58" s="86"/>
      <c r="K58" s="1"/>
      <c r="AC58" s="1"/>
    </row>
    <row r="59" spans="1:29">
      <c r="A59" s="82"/>
      <c r="B59" s="82"/>
      <c r="C59" s="82"/>
      <c r="D59" s="82"/>
      <c r="E59" s="82"/>
      <c r="F59" s="82"/>
      <c r="G59" s="86"/>
      <c r="H59" s="86"/>
      <c r="I59" s="86"/>
      <c r="J59" s="86"/>
      <c r="K59" s="1"/>
      <c r="AC59" s="1"/>
    </row>
    <row r="60" spans="1:29">
      <c r="A60" s="82"/>
      <c r="B60" s="82"/>
      <c r="C60" s="82"/>
      <c r="D60" s="82"/>
      <c r="E60" s="82"/>
      <c r="F60" s="82"/>
      <c r="G60" s="86"/>
      <c r="H60" s="86"/>
      <c r="I60" s="86"/>
      <c r="J60" s="86"/>
      <c r="K60" s="1"/>
      <c r="AC60" s="1"/>
    </row>
    <row r="61" spans="1:29">
      <c r="A61" s="82"/>
      <c r="B61" s="82"/>
      <c r="C61" s="82"/>
      <c r="D61" s="82"/>
      <c r="E61" s="82"/>
      <c r="F61" s="82"/>
      <c r="G61" s="86"/>
      <c r="H61" s="86"/>
      <c r="I61" s="86"/>
      <c r="J61" s="86"/>
      <c r="K61" s="1"/>
      <c r="AC61" s="1"/>
    </row>
    <row r="62" spans="1:29">
      <c r="A62" s="82"/>
      <c r="B62" s="82"/>
      <c r="C62" s="82"/>
      <c r="D62" s="82"/>
      <c r="E62" s="82"/>
      <c r="F62" s="82"/>
      <c r="G62" s="86"/>
      <c r="H62" s="86"/>
      <c r="I62" s="86"/>
      <c r="J62" s="86"/>
      <c r="K62" s="1"/>
      <c r="AC62" s="1"/>
    </row>
    <row r="63" spans="1:29">
      <c r="A63" s="82"/>
      <c r="B63" s="82"/>
      <c r="C63" s="82"/>
      <c r="D63" s="82"/>
      <c r="E63" s="82"/>
      <c r="F63" s="82"/>
      <c r="G63" s="86"/>
      <c r="H63" s="86"/>
      <c r="I63" s="86"/>
      <c r="J63" s="86"/>
      <c r="K63" s="1"/>
      <c r="AC63" s="1"/>
    </row>
    <row r="64" spans="1:29">
      <c r="A64" s="82"/>
      <c r="B64" s="82"/>
      <c r="C64" s="82"/>
      <c r="D64" s="82"/>
      <c r="E64" s="82"/>
      <c r="F64" s="82"/>
      <c r="G64" s="86"/>
      <c r="H64" s="86"/>
      <c r="I64" s="86"/>
      <c r="J64" s="86"/>
      <c r="K64" s="1"/>
      <c r="AC64" s="1"/>
    </row>
    <row r="65" spans="1:29">
      <c r="A65" s="82"/>
      <c r="B65" s="82"/>
      <c r="C65" s="82"/>
      <c r="D65" s="82"/>
      <c r="E65" s="82"/>
      <c r="F65" s="82"/>
      <c r="G65" s="86"/>
      <c r="H65" s="86"/>
      <c r="I65" s="86"/>
      <c r="J65" s="86"/>
      <c r="K65" s="1"/>
      <c r="AC65" s="1"/>
    </row>
    <row r="66" spans="1:29">
      <c r="A66" s="82"/>
      <c r="B66" s="82"/>
      <c r="C66" s="82"/>
      <c r="D66" s="82"/>
      <c r="E66" s="82"/>
      <c r="F66" s="82"/>
      <c r="G66" s="86"/>
      <c r="H66" s="86"/>
      <c r="I66" s="86"/>
      <c r="J66" s="86"/>
      <c r="K66" s="1"/>
      <c r="AC66" s="1"/>
    </row>
    <row r="67" spans="1:29">
      <c r="A67" s="82"/>
      <c r="B67" s="82"/>
      <c r="C67" s="82"/>
      <c r="D67" s="82"/>
      <c r="E67" s="82"/>
      <c r="F67" s="82"/>
      <c r="G67" s="86"/>
      <c r="H67" s="86"/>
      <c r="I67" s="86"/>
      <c r="J67" s="86"/>
      <c r="K67" s="1"/>
      <c r="AC67" s="1"/>
    </row>
    <row r="68" spans="1:29">
      <c r="A68" s="82"/>
      <c r="B68" s="82"/>
      <c r="C68" s="82"/>
      <c r="D68" s="82"/>
      <c r="E68" s="82"/>
      <c r="F68" s="82"/>
      <c r="G68" s="86"/>
      <c r="H68" s="86"/>
      <c r="I68" s="86"/>
      <c r="J68" s="86"/>
      <c r="K68" s="1"/>
      <c r="AC68" s="1"/>
    </row>
    <row r="69" spans="1:29">
      <c r="A69" s="82"/>
      <c r="B69" s="82"/>
      <c r="C69" s="82"/>
      <c r="D69" s="82"/>
      <c r="E69" s="82"/>
      <c r="F69" s="82"/>
      <c r="G69" s="86"/>
      <c r="H69" s="86"/>
      <c r="I69" s="86"/>
      <c r="J69" s="86"/>
      <c r="K69" s="1"/>
      <c r="AC69" s="1"/>
    </row>
    <row r="70" spans="1:29">
      <c r="A70" s="82"/>
      <c r="B70" s="82"/>
      <c r="C70" s="82"/>
      <c r="D70" s="82"/>
      <c r="E70" s="82"/>
      <c r="F70" s="82"/>
      <c r="G70" s="86"/>
      <c r="H70" s="86"/>
      <c r="I70" s="86"/>
      <c r="J70" s="86"/>
      <c r="K70" s="1"/>
      <c r="AC70" s="1"/>
    </row>
    <row r="71" spans="1:29">
      <c r="A71" s="82"/>
      <c r="B71" s="82"/>
      <c r="C71" s="82"/>
      <c r="D71" s="82"/>
      <c r="E71" s="82"/>
      <c r="F71" s="82"/>
      <c r="G71" s="86"/>
      <c r="H71" s="86"/>
      <c r="I71" s="86"/>
      <c r="J71" s="86"/>
      <c r="K71" s="1"/>
      <c r="AC71" s="1"/>
    </row>
    <row r="72" spans="1:29">
      <c r="A72" s="82"/>
      <c r="B72" s="82"/>
      <c r="C72" s="82"/>
      <c r="D72" s="82"/>
      <c r="E72" s="82"/>
      <c r="F72" s="82"/>
      <c r="G72" s="86"/>
      <c r="H72" s="86"/>
      <c r="I72" s="86"/>
      <c r="J72" s="86"/>
      <c r="K72" s="1"/>
      <c r="AC72" s="1"/>
    </row>
    <row r="73" spans="1:29">
      <c r="A73" s="82"/>
      <c r="B73" s="82"/>
      <c r="C73" s="82"/>
      <c r="D73" s="82"/>
      <c r="E73" s="82"/>
      <c r="F73" s="82"/>
      <c r="G73" s="86"/>
      <c r="H73" s="86"/>
      <c r="I73" s="86"/>
      <c r="J73" s="86"/>
      <c r="K73" s="1"/>
      <c r="AC73" s="1"/>
    </row>
    <row r="74" spans="1:29">
      <c r="A74" s="82"/>
      <c r="B74" s="82"/>
      <c r="C74" s="82"/>
      <c r="D74" s="82"/>
      <c r="E74" s="82"/>
      <c r="F74" s="82"/>
      <c r="G74" s="86"/>
      <c r="H74" s="86"/>
      <c r="I74" s="86"/>
      <c r="J74" s="86"/>
      <c r="K74" s="1"/>
      <c r="AC74" s="1"/>
    </row>
    <row r="75" spans="1:29">
      <c r="A75" s="82"/>
      <c r="B75" s="82"/>
      <c r="C75" s="82"/>
      <c r="D75" s="82"/>
      <c r="E75" s="82"/>
      <c r="F75" s="82"/>
      <c r="G75" s="86"/>
      <c r="H75" s="86"/>
      <c r="I75" s="86"/>
      <c r="J75" s="86"/>
      <c r="K75" s="1"/>
      <c r="AC75" s="1"/>
    </row>
    <row r="76" spans="1:29">
      <c r="A76" s="82"/>
      <c r="B76" s="82"/>
      <c r="C76" s="82"/>
      <c r="D76" s="82"/>
      <c r="E76" s="82"/>
      <c r="F76" s="82"/>
      <c r="G76" s="86"/>
      <c r="H76" s="86"/>
      <c r="I76" s="86"/>
      <c r="J76" s="86"/>
      <c r="K76" s="1"/>
      <c r="AC76" s="1"/>
    </row>
    <row r="77" spans="1:29">
      <c r="A77" s="82"/>
      <c r="B77" s="82"/>
      <c r="C77" s="82"/>
      <c r="D77" s="82"/>
      <c r="E77" s="82"/>
      <c r="F77" s="82"/>
      <c r="G77" s="86"/>
      <c r="H77" s="86"/>
      <c r="I77" s="86"/>
      <c r="J77" s="86"/>
      <c r="K77" s="1"/>
      <c r="AC77" s="1"/>
    </row>
    <row r="78" spans="1:29">
      <c r="A78" s="82"/>
      <c r="B78" s="82"/>
      <c r="C78" s="82"/>
      <c r="D78" s="82"/>
      <c r="E78" s="82"/>
      <c r="F78" s="82"/>
      <c r="G78" s="86"/>
      <c r="H78" s="86"/>
      <c r="I78" s="86"/>
      <c r="J78" s="86"/>
      <c r="K78" s="1"/>
      <c r="AC78" s="1"/>
    </row>
    <row r="79" spans="1:29">
      <c r="A79" s="82"/>
      <c r="B79" s="82"/>
      <c r="C79" s="82"/>
      <c r="D79" s="82"/>
      <c r="E79" s="82"/>
      <c r="F79" s="82"/>
      <c r="G79" s="86"/>
      <c r="H79" s="86"/>
      <c r="I79" s="86"/>
      <c r="J79" s="86"/>
      <c r="K79" s="1"/>
      <c r="AC79" s="1"/>
    </row>
    <row r="80" spans="1:29">
      <c r="A80" s="82"/>
      <c r="B80" s="82"/>
      <c r="C80" s="82"/>
      <c r="D80" s="82"/>
      <c r="E80" s="82"/>
      <c r="F80" s="82"/>
      <c r="G80" s="86"/>
      <c r="H80" s="86"/>
      <c r="I80" s="86"/>
      <c r="J80" s="86"/>
      <c r="K80" s="1"/>
      <c r="AC80" s="1"/>
    </row>
    <row r="81" spans="1:29">
      <c r="A81" s="82"/>
      <c r="B81" s="82"/>
      <c r="C81" s="82"/>
      <c r="D81" s="82"/>
      <c r="E81" s="82"/>
      <c r="F81" s="82"/>
      <c r="G81" s="86"/>
      <c r="H81" s="86"/>
      <c r="I81" s="86"/>
      <c r="J81" s="86"/>
      <c r="K81" s="1"/>
      <c r="AC81" s="1"/>
    </row>
    <row r="82" spans="1:29">
      <c r="A82" s="82"/>
      <c r="B82" s="82"/>
      <c r="C82" s="82"/>
      <c r="D82" s="82"/>
      <c r="E82" s="82"/>
      <c r="F82" s="82"/>
      <c r="G82" s="86"/>
      <c r="H82" s="86"/>
      <c r="I82" s="86"/>
      <c r="J82" s="86"/>
      <c r="K82" s="1"/>
      <c r="AC82" s="1"/>
    </row>
    <row r="83" spans="1:29">
      <c r="A83" s="82"/>
      <c r="B83" s="82"/>
      <c r="C83" s="82"/>
      <c r="D83" s="82"/>
      <c r="E83" s="82"/>
      <c r="F83" s="82"/>
      <c r="G83" s="86"/>
      <c r="H83" s="86"/>
      <c r="I83" s="86"/>
      <c r="J83" s="86"/>
      <c r="K83" s="1"/>
      <c r="AC83" s="1"/>
    </row>
    <row r="84" spans="1:29">
      <c r="A84" s="82"/>
      <c r="B84" s="82"/>
      <c r="C84" s="82"/>
      <c r="D84" s="82"/>
      <c r="E84" s="82"/>
      <c r="F84" s="82"/>
      <c r="G84" s="86"/>
      <c r="H84" s="86"/>
      <c r="I84" s="86"/>
      <c r="J84" s="86"/>
      <c r="K84" s="1"/>
      <c r="AC84" s="1"/>
    </row>
    <row r="85" spans="1:29">
      <c r="A85" s="82"/>
      <c r="B85" s="82"/>
      <c r="C85" s="82"/>
      <c r="D85" s="82"/>
      <c r="E85" s="82"/>
      <c r="F85" s="82"/>
      <c r="G85" s="86"/>
      <c r="H85" s="86"/>
      <c r="I85" s="86"/>
      <c r="J85" s="86"/>
      <c r="K85" s="1"/>
      <c r="AC85" s="1"/>
    </row>
    <row r="86" spans="1:29">
      <c r="A86" s="82"/>
      <c r="B86" s="82"/>
      <c r="C86" s="82"/>
      <c r="D86" s="82"/>
      <c r="E86" s="82"/>
      <c r="F86" s="82"/>
      <c r="G86" s="86"/>
      <c r="H86" s="86"/>
      <c r="I86" s="86"/>
      <c r="J86" s="86"/>
      <c r="K86" s="1"/>
      <c r="AC86" s="1"/>
    </row>
    <row r="87" spans="1:29">
      <c r="A87" s="82"/>
      <c r="B87" s="82"/>
      <c r="C87" s="82"/>
      <c r="D87" s="82"/>
      <c r="E87" s="82"/>
      <c r="F87" s="82"/>
      <c r="G87" s="86"/>
      <c r="H87" s="86"/>
      <c r="I87" s="86"/>
      <c r="J87" s="86"/>
      <c r="K87" s="1"/>
      <c r="AC87" s="1"/>
    </row>
    <row r="88" spans="1:29">
      <c r="A88" s="82"/>
      <c r="B88" s="82"/>
      <c r="C88" s="82"/>
      <c r="D88" s="82"/>
      <c r="E88" s="82"/>
      <c r="F88" s="82"/>
      <c r="G88" s="86"/>
      <c r="H88" s="86"/>
      <c r="I88" s="86"/>
      <c r="J88" s="86"/>
      <c r="K88" s="1"/>
      <c r="AC88" s="1"/>
    </row>
    <row r="89" spans="1:29">
      <c r="A89" s="82"/>
      <c r="B89" s="82"/>
      <c r="C89" s="82"/>
      <c r="D89" s="82"/>
      <c r="E89" s="82"/>
      <c r="F89" s="82"/>
      <c r="G89" s="86"/>
      <c r="H89" s="86"/>
      <c r="I89" s="86"/>
      <c r="J89" s="86"/>
      <c r="K89" s="1"/>
      <c r="AC89" s="1"/>
    </row>
    <row r="90" spans="1:29">
      <c r="A90" s="82"/>
      <c r="B90" s="82"/>
      <c r="C90" s="82"/>
      <c r="D90" s="82"/>
      <c r="E90" s="82"/>
      <c r="F90" s="82"/>
      <c r="G90" s="86"/>
      <c r="H90" s="86"/>
      <c r="I90" s="86"/>
      <c r="J90" s="86"/>
      <c r="K90" s="1"/>
      <c r="AC90" s="1"/>
    </row>
    <row r="91" spans="1:29">
      <c r="A91" s="82"/>
      <c r="B91" s="82"/>
      <c r="C91" s="82"/>
      <c r="D91" s="82"/>
      <c r="E91" s="82"/>
      <c r="F91" s="82"/>
      <c r="G91" s="86"/>
      <c r="H91" s="86"/>
      <c r="I91" s="86"/>
      <c r="J91" s="86"/>
      <c r="K91" s="1"/>
      <c r="AC91" s="1"/>
    </row>
    <row r="92" spans="1:29">
      <c r="A92" s="82"/>
      <c r="B92" s="82"/>
      <c r="C92" s="82"/>
      <c r="D92" s="82"/>
      <c r="E92" s="82"/>
      <c r="F92" s="82"/>
      <c r="G92" s="86"/>
      <c r="H92" s="86"/>
      <c r="I92" s="86"/>
      <c r="J92" s="86"/>
      <c r="K92" s="1"/>
      <c r="AC92" s="1"/>
    </row>
    <row r="93" spans="1:29">
      <c r="A93" s="82"/>
      <c r="B93" s="82"/>
      <c r="C93" s="82"/>
      <c r="D93" s="82"/>
      <c r="E93" s="82"/>
      <c r="F93" s="82"/>
      <c r="G93" s="86"/>
      <c r="H93" s="86"/>
      <c r="I93" s="86"/>
      <c r="J93" s="86"/>
      <c r="K93" s="1"/>
      <c r="AC93" s="1"/>
    </row>
    <row r="94" spans="1:29">
      <c r="A94" s="82"/>
      <c r="B94" s="82"/>
      <c r="C94" s="82"/>
      <c r="D94" s="82"/>
      <c r="E94" s="82"/>
      <c r="F94" s="82"/>
      <c r="G94" s="86"/>
      <c r="H94" s="86"/>
      <c r="I94" s="86"/>
      <c r="J94" s="86"/>
      <c r="K94" s="1"/>
      <c r="AC94" s="1"/>
    </row>
    <row r="95" spans="1:29">
      <c r="A95" s="82"/>
      <c r="B95" s="82"/>
      <c r="C95" s="82"/>
      <c r="D95" s="82"/>
      <c r="E95" s="82"/>
      <c r="F95" s="82"/>
      <c r="G95" s="86"/>
      <c r="H95" s="86"/>
      <c r="I95" s="86"/>
      <c r="J95" s="86"/>
      <c r="K95" s="1"/>
      <c r="AC95" s="1"/>
    </row>
    <row r="96" spans="1:29">
      <c r="A96" s="82"/>
      <c r="B96" s="82"/>
      <c r="C96" s="82"/>
      <c r="D96" s="82"/>
      <c r="E96" s="82"/>
      <c r="F96" s="82"/>
      <c r="G96" s="86"/>
      <c r="H96" s="86"/>
      <c r="I96" s="86"/>
      <c r="J96" s="86"/>
      <c r="K96" s="1"/>
      <c r="AC96" s="1"/>
    </row>
    <row r="97" spans="1:29">
      <c r="A97" s="82"/>
      <c r="B97" s="82"/>
      <c r="C97" s="82"/>
      <c r="D97" s="82"/>
      <c r="E97" s="82"/>
      <c r="F97" s="82"/>
      <c r="G97" s="86"/>
      <c r="H97" s="86"/>
      <c r="I97" s="86"/>
      <c r="J97" s="86"/>
      <c r="K97" s="1"/>
      <c r="AC97" s="1"/>
    </row>
    <row r="98" spans="1:29">
      <c r="A98" s="82"/>
      <c r="B98" s="82"/>
      <c r="C98" s="82"/>
      <c r="D98" s="82"/>
      <c r="E98" s="82"/>
      <c r="F98" s="82"/>
      <c r="G98" s="86"/>
      <c r="H98" s="86"/>
      <c r="I98" s="86"/>
      <c r="J98" s="86"/>
      <c r="K98" s="1"/>
      <c r="AC98" s="1"/>
    </row>
    <row r="99" spans="1:29">
      <c r="A99" s="82"/>
      <c r="B99" s="82"/>
      <c r="C99" s="82"/>
      <c r="D99" s="82"/>
      <c r="E99" s="82"/>
      <c r="F99" s="82"/>
      <c r="G99" s="86"/>
      <c r="H99" s="86"/>
      <c r="I99" s="86"/>
      <c r="J99" s="86"/>
      <c r="K99" s="1"/>
      <c r="AC99" s="1"/>
    </row>
    <row r="100" spans="1:29">
      <c r="A100" s="82"/>
      <c r="B100" s="82"/>
      <c r="C100" s="82"/>
      <c r="D100" s="82"/>
      <c r="E100" s="82"/>
      <c r="F100" s="82"/>
      <c r="G100" s="86"/>
      <c r="H100" s="86"/>
      <c r="I100" s="86"/>
      <c r="J100" s="86"/>
      <c r="K100" s="1"/>
      <c r="AC100" s="1"/>
    </row>
    <row r="101" spans="1:29">
      <c r="A101" s="82"/>
      <c r="B101" s="82"/>
      <c r="C101" s="82"/>
      <c r="D101" s="82"/>
      <c r="E101" s="82"/>
      <c r="F101" s="82"/>
      <c r="G101" s="86"/>
      <c r="H101" s="86"/>
      <c r="I101" s="86"/>
      <c r="J101" s="86"/>
      <c r="K101" s="1"/>
      <c r="AC101" s="1"/>
    </row>
    <row r="102" spans="1:29">
      <c r="A102" s="82"/>
      <c r="B102" s="82"/>
      <c r="C102" s="82"/>
      <c r="D102" s="82"/>
      <c r="E102" s="82"/>
      <c r="F102" s="82"/>
      <c r="G102" s="86"/>
      <c r="H102" s="86"/>
      <c r="I102" s="86"/>
      <c r="J102" s="86"/>
      <c r="K102" s="1"/>
      <c r="AC102" s="1"/>
    </row>
    <row r="103" spans="1:29">
      <c r="A103" s="82"/>
      <c r="B103" s="82"/>
      <c r="C103" s="82"/>
      <c r="D103" s="82"/>
      <c r="E103" s="82"/>
      <c r="F103" s="82"/>
      <c r="G103" s="86"/>
      <c r="H103" s="86"/>
      <c r="I103" s="86"/>
      <c r="J103" s="86"/>
      <c r="K103" s="1"/>
      <c r="AC103" s="1"/>
    </row>
    <row r="104" spans="1:29">
      <c r="A104" s="82"/>
      <c r="B104" s="82"/>
      <c r="C104" s="82"/>
      <c r="D104" s="82"/>
      <c r="E104" s="82"/>
      <c r="F104" s="82"/>
      <c r="G104" s="86"/>
      <c r="H104" s="86"/>
      <c r="I104" s="86"/>
      <c r="J104" s="86"/>
      <c r="K104" s="1"/>
      <c r="AC104" s="1"/>
    </row>
    <row r="105" spans="1:29">
      <c r="A105" s="82"/>
      <c r="B105" s="82"/>
      <c r="C105" s="82"/>
      <c r="D105" s="82"/>
      <c r="E105" s="82"/>
      <c r="F105" s="82"/>
      <c r="G105" s="86"/>
      <c r="H105" s="86"/>
      <c r="I105" s="86"/>
      <c r="J105" s="86"/>
      <c r="K105" s="1"/>
      <c r="AC105" s="1"/>
    </row>
    <row r="106" spans="1:29">
      <c r="A106" s="82"/>
      <c r="B106" s="82"/>
      <c r="C106" s="82"/>
      <c r="D106" s="82"/>
      <c r="E106" s="82"/>
      <c r="F106" s="82"/>
      <c r="G106" s="86"/>
      <c r="H106" s="86"/>
      <c r="I106" s="86"/>
      <c r="J106" s="86"/>
      <c r="K106" s="1"/>
      <c r="AC106" s="1"/>
    </row>
    <row r="107" spans="1:29">
      <c r="A107" s="82"/>
      <c r="B107" s="82"/>
      <c r="C107" s="82"/>
      <c r="D107" s="82"/>
      <c r="E107" s="82"/>
      <c r="F107" s="82"/>
      <c r="G107" s="86"/>
      <c r="H107" s="86"/>
      <c r="I107" s="86"/>
      <c r="J107" s="86"/>
      <c r="K107" s="1"/>
      <c r="AC107" s="1"/>
    </row>
    <row r="108" spans="1:29">
      <c r="A108" s="82"/>
      <c r="B108" s="82"/>
      <c r="C108" s="82"/>
      <c r="D108" s="82"/>
      <c r="E108" s="82"/>
      <c r="F108" s="82"/>
      <c r="G108" s="86"/>
      <c r="H108" s="86"/>
      <c r="I108" s="86"/>
      <c r="J108" s="86"/>
      <c r="K108" s="1"/>
      <c r="AC108" s="1"/>
    </row>
    <row r="109" spans="1:29">
      <c r="A109" s="82"/>
      <c r="B109" s="82"/>
      <c r="C109" s="82"/>
      <c r="D109" s="82"/>
      <c r="E109" s="82"/>
      <c r="F109" s="82"/>
      <c r="G109" s="86"/>
      <c r="H109" s="86"/>
      <c r="I109" s="86"/>
      <c r="J109" s="86"/>
      <c r="K109" s="1"/>
      <c r="AC109" s="1"/>
    </row>
    <row r="110" spans="1:29">
      <c r="A110" s="82"/>
      <c r="B110" s="82"/>
      <c r="C110" s="82"/>
      <c r="D110" s="82"/>
      <c r="E110" s="82"/>
      <c r="F110" s="82"/>
      <c r="G110" s="86"/>
      <c r="H110" s="86"/>
      <c r="I110" s="86"/>
      <c r="J110" s="86"/>
      <c r="K110" s="1"/>
      <c r="AC110" s="1"/>
    </row>
    <row r="111" spans="1:29">
      <c r="A111" s="82"/>
      <c r="B111" s="82"/>
      <c r="C111" s="82"/>
      <c r="D111" s="82"/>
      <c r="E111" s="82"/>
      <c r="F111" s="82"/>
      <c r="G111" s="86"/>
      <c r="H111" s="86"/>
      <c r="I111" s="86"/>
      <c r="J111" s="86"/>
      <c r="K111" s="1"/>
      <c r="AC111" s="1"/>
    </row>
    <row r="112" spans="1:29">
      <c r="A112" s="82"/>
      <c r="B112" s="82"/>
      <c r="C112" s="82"/>
      <c r="D112" s="82"/>
      <c r="E112" s="82"/>
      <c r="F112" s="82"/>
      <c r="G112" s="86"/>
      <c r="H112" s="86"/>
      <c r="I112" s="86"/>
      <c r="J112" s="86"/>
      <c r="K112" s="1"/>
      <c r="AC112" s="1"/>
    </row>
    <row r="113" spans="1:29">
      <c r="A113" s="82"/>
      <c r="B113" s="82"/>
      <c r="C113" s="82"/>
      <c r="D113" s="82"/>
      <c r="E113" s="82"/>
      <c r="F113" s="82"/>
      <c r="G113" s="86"/>
      <c r="H113" s="86"/>
      <c r="I113" s="86"/>
      <c r="J113" s="86"/>
      <c r="K113" s="1"/>
      <c r="AC113" s="1"/>
    </row>
    <row r="114" spans="1:29">
      <c r="A114" s="82"/>
      <c r="B114" s="82"/>
      <c r="C114" s="82"/>
      <c r="D114" s="82"/>
      <c r="E114" s="82"/>
      <c r="F114" s="82"/>
      <c r="G114" s="86"/>
      <c r="H114" s="86"/>
      <c r="I114" s="86"/>
      <c r="J114" s="86"/>
      <c r="K114" s="1"/>
      <c r="AC114" s="1"/>
    </row>
    <row r="115" spans="1:29">
      <c r="A115" s="82"/>
      <c r="B115" s="82"/>
      <c r="C115" s="82"/>
      <c r="D115" s="82"/>
      <c r="E115" s="82"/>
      <c r="F115" s="82"/>
      <c r="G115" s="86"/>
      <c r="H115" s="86"/>
      <c r="I115" s="86"/>
      <c r="J115" s="86"/>
      <c r="K115" s="1"/>
      <c r="AC115" s="1"/>
    </row>
    <row r="116" spans="1:29">
      <c r="A116" s="82"/>
      <c r="B116" s="82"/>
      <c r="C116" s="82"/>
      <c r="D116" s="82"/>
      <c r="E116" s="82"/>
      <c r="F116" s="82"/>
      <c r="G116" s="86"/>
      <c r="H116" s="86"/>
      <c r="I116" s="86"/>
      <c r="J116" s="86"/>
      <c r="K116" s="1"/>
      <c r="AC116" s="1"/>
    </row>
    <row r="117" spans="1:29">
      <c r="A117" s="82"/>
      <c r="B117" s="82"/>
      <c r="C117" s="82"/>
      <c r="D117" s="82"/>
      <c r="E117" s="82"/>
      <c r="F117" s="82"/>
      <c r="G117" s="86"/>
      <c r="H117" s="86"/>
      <c r="I117" s="86"/>
      <c r="J117" s="86"/>
      <c r="K117" s="1"/>
      <c r="AC117" s="1"/>
    </row>
    <row r="118" spans="1:29">
      <c r="A118" s="82"/>
      <c r="B118" s="82"/>
      <c r="C118" s="82"/>
      <c r="D118" s="82"/>
      <c r="E118" s="82"/>
      <c r="F118" s="82"/>
      <c r="G118" s="86"/>
      <c r="H118" s="86"/>
      <c r="I118" s="86"/>
      <c r="J118" s="86"/>
      <c r="K118" s="1"/>
      <c r="AC118" s="1"/>
    </row>
    <row r="119" spans="1:29">
      <c r="A119" s="82"/>
      <c r="B119" s="82"/>
      <c r="C119" s="82"/>
      <c r="D119" s="82"/>
      <c r="E119" s="82"/>
      <c r="F119" s="82"/>
      <c r="G119" s="86"/>
      <c r="H119" s="86"/>
      <c r="I119" s="86"/>
      <c r="J119" s="86"/>
      <c r="K119" s="1"/>
      <c r="AC119" s="1"/>
    </row>
    <row r="120" spans="1:29">
      <c r="A120" s="82"/>
      <c r="B120" s="82"/>
      <c r="C120" s="82"/>
      <c r="D120" s="82"/>
      <c r="E120" s="82"/>
      <c r="F120" s="82"/>
      <c r="G120" s="86"/>
      <c r="H120" s="86"/>
      <c r="I120" s="86"/>
      <c r="J120" s="86"/>
      <c r="K120" s="1"/>
      <c r="AC120" s="1"/>
    </row>
    <row r="121" spans="1:29">
      <c r="A121" s="82"/>
      <c r="B121" s="82"/>
      <c r="C121" s="82"/>
      <c r="D121" s="82"/>
      <c r="E121" s="82"/>
      <c r="F121" s="82"/>
      <c r="G121" s="86"/>
      <c r="H121" s="86"/>
      <c r="I121" s="86"/>
      <c r="J121" s="86"/>
      <c r="K121" s="1"/>
      <c r="AC121" s="1"/>
    </row>
    <row r="122" spans="1:29">
      <c r="A122" s="82"/>
      <c r="B122" s="82"/>
      <c r="C122" s="82"/>
      <c r="D122" s="82"/>
      <c r="E122" s="82"/>
      <c r="F122" s="82"/>
      <c r="G122" s="86"/>
      <c r="H122" s="86"/>
      <c r="I122" s="86"/>
      <c r="J122" s="86"/>
      <c r="K122" s="1"/>
      <c r="AC122" s="1"/>
    </row>
    <row r="123" spans="1:29">
      <c r="A123" s="82"/>
      <c r="B123" s="82"/>
      <c r="C123" s="82"/>
      <c r="D123" s="82"/>
      <c r="E123" s="82"/>
      <c r="F123" s="82"/>
      <c r="G123" s="86"/>
      <c r="H123" s="86"/>
      <c r="I123" s="86"/>
      <c r="J123" s="86"/>
      <c r="K123" s="1"/>
      <c r="AC123" s="1"/>
    </row>
    <row r="124" spans="1:29">
      <c r="A124" s="82"/>
      <c r="B124" s="82"/>
      <c r="C124" s="82"/>
      <c r="D124" s="82"/>
      <c r="E124" s="82"/>
      <c r="F124" s="82"/>
      <c r="G124" s="86"/>
      <c r="H124" s="86"/>
      <c r="I124" s="86"/>
      <c r="J124" s="86"/>
      <c r="K124" s="1"/>
      <c r="AC124" s="1"/>
    </row>
    <row r="125" spans="1:29">
      <c r="A125" s="82"/>
      <c r="B125" s="82"/>
      <c r="C125" s="82"/>
      <c r="D125" s="82"/>
      <c r="E125" s="82"/>
      <c r="F125" s="82"/>
      <c r="G125" s="86"/>
      <c r="H125" s="86"/>
      <c r="I125" s="86"/>
      <c r="J125" s="86"/>
      <c r="K125" s="1"/>
      <c r="AC125" s="1"/>
    </row>
    <row r="126" spans="1:29">
      <c r="A126" s="82"/>
      <c r="B126" s="82"/>
      <c r="C126" s="82"/>
      <c r="D126" s="82"/>
      <c r="E126" s="82"/>
      <c r="F126" s="82"/>
      <c r="G126" s="86"/>
      <c r="H126" s="86"/>
      <c r="I126" s="86"/>
      <c r="J126" s="86"/>
      <c r="K126" s="1"/>
      <c r="AC126" s="1"/>
    </row>
    <row r="127" spans="1:29">
      <c r="A127" s="82"/>
      <c r="B127" s="82"/>
      <c r="C127" s="82"/>
      <c r="D127" s="82"/>
      <c r="E127" s="82"/>
      <c r="F127" s="82"/>
      <c r="G127" s="86"/>
      <c r="H127" s="86"/>
      <c r="I127" s="86"/>
      <c r="J127" s="86"/>
      <c r="K127" s="1"/>
      <c r="AC127" s="1"/>
    </row>
    <row r="128" spans="1:29">
      <c r="A128" s="82"/>
      <c r="B128" s="82"/>
      <c r="C128" s="82"/>
      <c r="D128" s="82"/>
      <c r="E128" s="82"/>
      <c r="F128" s="82"/>
      <c r="G128" s="86"/>
      <c r="H128" s="86"/>
      <c r="I128" s="86"/>
      <c r="J128" s="86"/>
      <c r="K128" s="1"/>
      <c r="AC128" s="1"/>
    </row>
    <row r="129" spans="1:29">
      <c r="A129" s="82"/>
      <c r="B129" s="82"/>
      <c r="C129" s="82"/>
      <c r="D129" s="82"/>
      <c r="E129" s="82"/>
      <c r="F129" s="82"/>
      <c r="G129" s="86"/>
      <c r="H129" s="86"/>
      <c r="I129" s="86"/>
      <c r="J129" s="86"/>
      <c r="K129" s="1"/>
      <c r="AC129" s="1"/>
    </row>
    <row r="130" spans="1:29">
      <c r="A130" s="82"/>
      <c r="B130" s="82"/>
      <c r="C130" s="82"/>
      <c r="D130" s="82"/>
      <c r="E130" s="82"/>
      <c r="F130" s="82"/>
      <c r="G130" s="86"/>
      <c r="H130" s="86"/>
      <c r="I130" s="86"/>
      <c r="J130" s="86"/>
      <c r="K130" s="1"/>
      <c r="AC130" s="1"/>
    </row>
    <row r="131" spans="1:29">
      <c r="A131" s="82"/>
      <c r="B131" s="82"/>
      <c r="C131" s="82"/>
      <c r="D131" s="82"/>
      <c r="E131" s="82"/>
      <c r="F131" s="82"/>
      <c r="G131" s="86"/>
      <c r="H131" s="86"/>
      <c r="I131" s="86"/>
      <c r="J131" s="86"/>
      <c r="K131" s="1"/>
      <c r="AC131" s="1"/>
    </row>
    <row r="132" spans="1:29">
      <c r="A132" s="82"/>
      <c r="B132" s="82"/>
      <c r="C132" s="82"/>
      <c r="D132" s="82"/>
      <c r="E132" s="82"/>
      <c r="F132" s="82"/>
      <c r="G132" s="86"/>
      <c r="H132" s="86"/>
      <c r="I132" s="86"/>
      <c r="J132" s="86"/>
      <c r="K132" s="1"/>
      <c r="AC132" s="1"/>
    </row>
    <row r="133" spans="1:29">
      <c r="A133" s="82"/>
      <c r="B133" s="82"/>
      <c r="C133" s="82"/>
      <c r="D133" s="82"/>
      <c r="E133" s="82"/>
      <c r="F133" s="82"/>
      <c r="G133" s="86"/>
      <c r="H133" s="86"/>
      <c r="I133" s="86"/>
      <c r="J133" s="86"/>
      <c r="K133" s="1"/>
      <c r="AC133" s="1"/>
    </row>
    <row r="134" spans="1:29">
      <c r="A134" s="82"/>
      <c r="B134" s="82"/>
      <c r="C134" s="82"/>
      <c r="D134" s="82"/>
      <c r="E134" s="82"/>
      <c r="F134" s="82"/>
      <c r="G134" s="86"/>
      <c r="H134" s="86"/>
      <c r="I134" s="86"/>
      <c r="J134" s="86"/>
      <c r="K134" s="1"/>
      <c r="AC134" s="1"/>
    </row>
    <row r="135" spans="1:29">
      <c r="A135" s="82"/>
      <c r="B135" s="82"/>
      <c r="C135" s="82"/>
      <c r="D135" s="82"/>
      <c r="E135" s="82"/>
      <c r="F135" s="82"/>
      <c r="G135" s="86"/>
      <c r="H135" s="86"/>
      <c r="I135" s="86"/>
      <c r="J135" s="86"/>
      <c r="K135" s="1"/>
      <c r="AC135" s="1"/>
    </row>
    <row r="136" spans="1:29">
      <c r="A136" s="82"/>
      <c r="B136" s="82"/>
      <c r="C136" s="82"/>
      <c r="D136" s="82"/>
      <c r="E136" s="82"/>
      <c r="F136" s="82"/>
      <c r="G136" s="86"/>
      <c r="H136" s="86"/>
      <c r="I136" s="86"/>
      <c r="J136" s="86"/>
      <c r="K136" s="1"/>
      <c r="AC136" s="1"/>
    </row>
    <row r="137" spans="1:29">
      <c r="A137" s="82"/>
      <c r="B137" s="82"/>
      <c r="C137" s="82"/>
      <c r="D137" s="82"/>
      <c r="E137" s="82"/>
      <c r="F137" s="82"/>
      <c r="G137" s="86"/>
      <c r="H137" s="86"/>
      <c r="I137" s="86"/>
      <c r="J137" s="86"/>
      <c r="K137" s="1"/>
      <c r="AC137" s="1"/>
    </row>
    <row r="138" spans="1:29">
      <c r="A138" s="82"/>
      <c r="B138" s="82"/>
      <c r="C138" s="82"/>
      <c r="D138" s="82"/>
      <c r="E138" s="82"/>
      <c r="F138" s="82"/>
      <c r="G138" s="86"/>
      <c r="H138" s="86"/>
      <c r="I138" s="86"/>
      <c r="J138" s="86"/>
      <c r="K138" s="1"/>
      <c r="AC138" s="1"/>
    </row>
    <row r="139" spans="1:29">
      <c r="A139" s="82"/>
      <c r="B139" s="82"/>
      <c r="C139" s="82"/>
      <c r="D139" s="82"/>
      <c r="E139" s="82"/>
      <c r="F139" s="82"/>
      <c r="G139" s="86"/>
      <c r="H139" s="86"/>
      <c r="I139" s="86"/>
      <c r="J139" s="86"/>
      <c r="K139" s="1"/>
      <c r="AC139" s="1"/>
    </row>
    <row r="140" spans="1:29">
      <c r="A140" s="82"/>
      <c r="B140" s="82"/>
      <c r="C140" s="82"/>
      <c r="D140" s="82"/>
      <c r="E140" s="82"/>
      <c r="F140" s="82"/>
      <c r="G140" s="86"/>
      <c r="H140" s="86"/>
      <c r="I140" s="86"/>
      <c r="J140" s="86"/>
      <c r="K140" s="1"/>
      <c r="AC140" s="1"/>
    </row>
    <row r="141" spans="1:29">
      <c r="A141" s="82"/>
      <c r="B141" s="82"/>
      <c r="C141" s="82"/>
      <c r="D141" s="82"/>
      <c r="E141" s="82"/>
      <c r="F141" s="82"/>
      <c r="G141" s="86"/>
      <c r="H141" s="86"/>
      <c r="I141" s="86"/>
      <c r="J141" s="86"/>
      <c r="K141" s="1"/>
      <c r="AC141" s="1"/>
    </row>
    <row r="142" spans="1:29">
      <c r="A142" s="82"/>
      <c r="B142" s="82"/>
      <c r="C142" s="82"/>
      <c r="D142" s="82"/>
      <c r="E142" s="82"/>
      <c r="F142" s="82"/>
      <c r="G142" s="86"/>
      <c r="H142" s="86"/>
      <c r="I142" s="86"/>
      <c r="J142" s="86"/>
      <c r="K142" s="1"/>
      <c r="AC142" s="1"/>
    </row>
    <row r="143" spans="1:29">
      <c r="A143" s="82"/>
      <c r="B143" s="82"/>
      <c r="C143" s="82"/>
      <c r="D143" s="82"/>
      <c r="E143" s="82"/>
      <c r="F143" s="82"/>
      <c r="G143" s="86"/>
      <c r="H143" s="86"/>
      <c r="I143" s="86"/>
      <c r="J143" s="86"/>
      <c r="K143" s="1"/>
      <c r="AC143" s="1"/>
    </row>
    <row r="144" spans="1:29">
      <c r="A144" s="82"/>
      <c r="B144" s="82"/>
      <c r="C144" s="82"/>
      <c r="D144" s="82"/>
      <c r="E144" s="82"/>
      <c r="F144" s="82"/>
      <c r="G144" s="86"/>
      <c r="H144" s="86"/>
      <c r="I144" s="86"/>
      <c r="J144" s="86"/>
      <c r="K144" s="1"/>
      <c r="AC144" s="1"/>
    </row>
    <row r="145" spans="1:29">
      <c r="A145" s="82"/>
      <c r="B145" s="82"/>
      <c r="C145" s="82"/>
      <c r="D145" s="82"/>
      <c r="E145" s="82"/>
      <c r="F145" s="82"/>
      <c r="G145" s="86"/>
      <c r="H145" s="86"/>
      <c r="I145" s="86"/>
      <c r="J145" s="86"/>
      <c r="K145" s="1"/>
      <c r="AC145" s="1"/>
    </row>
    <row r="146" spans="1:29">
      <c r="A146" s="82"/>
      <c r="B146" s="82"/>
      <c r="C146" s="82"/>
      <c r="D146" s="82"/>
      <c r="E146" s="82"/>
      <c r="F146" s="82"/>
      <c r="G146" s="86"/>
      <c r="H146" s="86"/>
      <c r="I146" s="86"/>
      <c r="J146" s="86"/>
      <c r="K146" s="1"/>
      <c r="AC146" s="1"/>
    </row>
    <row r="147" spans="1:29">
      <c r="A147" s="82"/>
      <c r="B147" s="82"/>
      <c r="C147" s="82"/>
      <c r="D147" s="82"/>
      <c r="E147" s="82"/>
      <c r="F147" s="82"/>
      <c r="G147" s="86"/>
      <c r="H147" s="86"/>
      <c r="I147" s="86"/>
      <c r="J147" s="86"/>
      <c r="K147" s="1"/>
      <c r="AC147" s="1"/>
    </row>
    <row r="148" spans="1:29">
      <c r="A148" s="82"/>
      <c r="B148" s="82"/>
      <c r="C148" s="82"/>
      <c r="D148" s="82"/>
      <c r="E148" s="82"/>
      <c r="F148" s="82"/>
      <c r="G148" s="86"/>
      <c r="H148" s="86"/>
      <c r="I148" s="86"/>
      <c r="J148" s="86"/>
      <c r="K148" s="1"/>
      <c r="AC148" s="1"/>
    </row>
    <row r="149" spans="1:29">
      <c r="A149" s="82"/>
      <c r="B149" s="82"/>
      <c r="C149" s="82"/>
      <c r="D149" s="82"/>
      <c r="E149" s="82"/>
      <c r="F149" s="82"/>
      <c r="G149" s="86"/>
      <c r="H149" s="86"/>
      <c r="I149" s="86"/>
      <c r="J149" s="86"/>
      <c r="K149" s="1"/>
      <c r="AC149" s="1"/>
    </row>
    <row r="150" spans="1:29">
      <c r="A150" s="82"/>
      <c r="B150" s="82"/>
      <c r="C150" s="82"/>
      <c r="D150" s="82"/>
      <c r="E150" s="82"/>
      <c r="F150" s="82"/>
      <c r="G150" s="86"/>
      <c r="H150" s="86"/>
      <c r="I150" s="86"/>
      <c r="J150" s="86"/>
      <c r="K150" s="1"/>
      <c r="AC150" s="1"/>
    </row>
    <row r="151" spans="1:29">
      <c r="A151" s="82"/>
      <c r="B151" s="82"/>
      <c r="C151" s="82"/>
      <c r="D151" s="82"/>
      <c r="E151" s="82"/>
      <c r="F151" s="82"/>
      <c r="G151" s="86"/>
      <c r="H151" s="86"/>
      <c r="I151" s="86"/>
      <c r="J151" s="86"/>
      <c r="K151" s="1"/>
      <c r="AC151" s="1"/>
    </row>
    <row r="152" spans="1:29">
      <c r="A152" s="82"/>
      <c r="B152" s="82"/>
      <c r="C152" s="82"/>
      <c r="D152" s="82"/>
      <c r="E152" s="82"/>
      <c r="F152" s="82"/>
      <c r="G152" s="86"/>
      <c r="H152" s="86"/>
      <c r="I152" s="86"/>
      <c r="J152" s="86"/>
      <c r="K152" s="1"/>
      <c r="AC152" s="1"/>
    </row>
    <row r="153" spans="1:29">
      <c r="A153" s="82"/>
      <c r="B153" s="82"/>
      <c r="C153" s="82"/>
      <c r="D153" s="82"/>
      <c r="E153" s="82"/>
      <c r="F153" s="82"/>
      <c r="G153" s="86"/>
      <c r="H153" s="86"/>
      <c r="I153" s="86"/>
      <c r="J153" s="86"/>
      <c r="K153" s="1"/>
      <c r="AC153" s="1"/>
    </row>
    <row r="154" spans="1:29">
      <c r="A154" s="82"/>
      <c r="B154" s="82"/>
      <c r="C154" s="82"/>
      <c r="D154" s="82"/>
      <c r="E154" s="82"/>
      <c r="F154" s="82"/>
      <c r="G154" s="86"/>
      <c r="H154" s="86"/>
      <c r="I154" s="86"/>
      <c r="J154" s="86"/>
      <c r="K154" s="1"/>
      <c r="AC154" s="1"/>
    </row>
    <row r="155" spans="1:29">
      <c r="A155" s="82"/>
      <c r="B155" s="82"/>
      <c r="C155" s="82"/>
      <c r="D155" s="82"/>
      <c r="E155" s="82"/>
      <c r="F155" s="82"/>
      <c r="G155" s="86"/>
      <c r="H155" s="86"/>
      <c r="I155" s="86"/>
      <c r="J155" s="86"/>
      <c r="K155" s="1"/>
      <c r="AC155" s="1"/>
    </row>
    <row r="156" spans="1:29">
      <c r="A156" s="82"/>
      <c r="B156" s="82"/>
      <c r="C156" s="82"/>
      <c r="D156" s="82"/>
      <c r="E156" s="82"/>
      <c r="F156" s="82"/>
      <c r="G156" s="86"/>
      <c r="H156" s="86"/>
      <c r="I156" s="86"/>
      <c r="J156" s="86"/>
      <c r="K156" s="1"/>
      <c r="AC156" s="1"/>
    </row>
    <row r="157" spans="1:29">
      <c r="A157" s="82"/>
      <c r="B157" s="82"/>
      <c r="C157" s="82"/>
      <c r="D157" s="82"/>
      <c r="E157" s="82"/>
      <c r="F157" s="82"/>
      <c r="G157" s="86"/>
      <c r="H157" s="86"/>
      <c r="I157" s="86"/>
      <c r="J157" s="86"/>
      <c r="K157" s="1"/>
      <c r="AC157" s="1"/>
    </row>
    <row r="158" spans="1:29">
      <c r="A158" s="82"/>
      <c r="B158" s="82"/>
      <c r="C158" s="82"/>
      <c r="D158" s="82"/>
      <c r="E158" s="82"/>
      <c r="F158" s="82"/>
      <c r="G158" s="86"/>
      <c r="H158" s="86"/>
      <c r="I158" s="86"/>
      <c r="J158" s="86"/>
      <c r="K158" s="1"/>
      <c r="AC158" s="1"/>
    </row>
    <row r="159" spans="1:29">
      <c r="A159" s="82"/>
      <c r="B159" s="82"/>
      <c r="C159" s="82"/>
      <c r="D159" s="82"/>
      <c r="E159" s="82"/>
      <c r="F159" s="82"/>
      <c r="G159" s="86"/>
      <c r="H159" s="86"/>
      <c r="I159" s="86"/>
      <c r="J159" s="86"/>
      <c r="K159" s="1"/>
      <c r="AC159" s="1"/>
    </row>
    <row r="160" spans="1:29">
      <c r="A160" s="82"/>
      <c r="B160" s="82"/>
      <c r="C160" s="82"/>
      <c r="D160" s="82"/>
      <c r="E160" s="82"/>
      <c r="F160" s="82"/>
      <c r="G160" s="86"/>
      <c r="H160" s="86"/>
      <c r="I160" s="86"/>
      <c r="J160" s="86"/>
      <c r="K160" s="1"/>
      <c r="AC160" s="1"/>
    </row>
    <row r="161" spans="1:29">
      <c r="A161" s="82"/>
      <c r="B161" s="82"/>
      <c r="C161" s="82"/>
      <c r="D161" s="82"/>
      <c r="E161" s="82"/>
      <c r="F161" s="82"/>
      <c r="G161" s="86"/>
      <c r="H161" s="86"/>
      <c r="I161" s="86"/>
      <c r="J161" s="86"/>
      <c r="K161" s="1"/>
      <c r="AC161" s="1"/>
    </row>
    <row r="162" spans="1:29">
      <c r="A162" s="82"/>
      <c r="B162" s="82"/>
      <c r="C162" s="82"/>
      <c r="D162" s="82"/>
      <c r="E162" s="82"/>
      <c r="F162" s="82"/>
      <c r="G162" s="86"/>
      <c r="H162" s="86"/>
      <c r="I162" s="86"/>
      <c r="J162" s="86"/>
      <c r="K162" s="1"/>
      <c r="AC162" s="1"/>
    </row>
    <row r="163" spans="1:29">
      <c r="A163" s="82"/>
      <c r="B163" s="82"/>
      <c r="C163" s="82"/>
      <c r="D163" s="82"/>
      <c r="E163" s="82"/>
      <c r="F163" s="82"/>
      <c r="G163" s="86"/>
      <c r="H163" s="86"/>
      <c r="I163" s="86"/>
      <c r="J163" s="86"/>
      <c r="K163" s="1"/>
      <c r="AC163" s="1"/>
    </row>
    <row r="164" spans="1:29">
      <c r="A164" s="82"/>
      <c r="B164" s="82"/>
      <c r="C164" s="82"/>
      <c r="D164" s="82"/>
      <c r="E164" s="82"/>
      <c r="F164" s="82"/>
      <c r="G164" s="86"/>
      <c r="H164" s="86"/>
      <c r="I164" s="86"/>
      <c r="J164" s="86"/>
      <c r="K164" s="1"/>
      <c r="AC164" s="1"/>
    </row>
    <row r="165" spans="1:29">
      <c r="A165" s="82"/>
      <c r="B165" s="82"/>
      <c r="C165" s="82"/>
      <c r="D165" s="82"/>
      <c r="E165" s="82"/>
      <c r="F165" s="82"/>
      <c r="G165" s="86"/>
      <c r="H165" s="86"/>
      <c r="I165" s="86"/>
      <c r="J165" s="86"/>
      <c r="K165" s="1"/>
      <c r="AC165" s="1"/>
    </row>
    <row r="166" spans="1:29">
      <c r="A166" s="82"/>
      <c r="B166" s="82"/>
      <c r="C166" s="82"/>
      <c r="D166" s="82"/>
      <c r="E166" s="82"/>
      <c r="F166" s="82"/>
      <c r="G166" s="86"/>
      <c r="H166" s="86"/>
      <c r="I166" s="86"/>
      <c r="J166" s="86"/>
      <c r="K166" s="1"/>
      <c r="AC166" s="1"/>
    </row>
    <row r="167" spans="1:29">
      <c r="A167" s="82"/>
      <c r="B167" s="82"/>
      <c r="C167" s="82"/>
      <c r="D167" s="82"/>
      <c r="E167" s="82"/>
      <c r="F167" s="82"/>
      <c r="G167" s="86"/>
      <c r="H167" s="86"/>
      <c r="I167" s="86"/>
      <c r="J167" s="86"/>
      <c r="K167" s="1"/>
      <c r="AC167" s="1"/>
    </row>
    <row r="168" spans="1:29">
      <c r="A168" s="82"/>
      <c r="B168" s="82"/>
      <c r="C168" s="82"/>
      <c r="D168" s="82"/>
      <c r="E168" s="82"/>
      <c r="F168" s="82"/>
      <c r="G168" s="86"/>
      <c r="H168" s="86"/>
      <c r="I168" s="86"/>
      <c r="J168" s="86"/>
      <c r="K168" s="1"/>
      <c r="AC168" s="1"/>
    </row>
    <row r="169" spans="1:29">
      <c r="A169" s="82"/>
      <c r="B169" s="82"/>
      <c r="C169" s="82"/>
      <c r="D169" s="82"/>
      <c r="E169" s="82"/>
      <c r="F169" s="82"/>
      <c r="G169" s="86"/>
      <c r="H169" s="86"/>
      <c r="I169" s="86"/>
      <c r="J169" s="86"/>
      <c r="K169" s="1"/>
      <c r="AC169" s="1"/>
    </row>
    <row r="170" spans="1:29">
      <c r="A170" s="82"/>
      <c r="B170" s="82"/>
      <c r="C170" s="82"/>
      <c r="D170" s="82"/>
      <c r="E170" s="82"/>
      <c r="F170" s="82"/>
      <c r="G170" s="86"/>
      <c r="H170" s="86"/>
      <c r="I170" s="86"/>
      <c r="J170" s="86"/>
      <c r="K170" s="1"/>
      <c r="AC170" s="1"/>
    </row>
    <row r="171" spans="1:29">
      <c r="A171" s="82"/>
      <c r="B171" s="82"/>
      <c r="C171" s="82"/>
      <c r="D171" s="82"/>
      <c r="E171" s="82"/>
      <c r="F171" s="82"/>
      <c r="G171" s="86"/>
      <c r="H171" s="86"/>
      <c r="I171" s="86"/>
      <c r="J171" s="86"/>
      <c r="K171" s="1"/>
      <c r="AC171" s="1"/>
    </row>
    <row r="172" spans="1:29">
      <c r="A172" s="82"/>
      <c r="B172" s="82"/>
      <c r="C172" s="82"/>
      <c r="D172" s="82"/>
      <c r="E172" s="82"/>
      <c r="F172" s="82"/>
      <c r="G172" s="86"/>
      <c r="H172" s="86"/>
      <c r="I172" s="86"/>
      <c r="J172" s="86"/>
      <c r="K172" s="1"/>
      <c r="AC172" s="1"/>
    </row>
    <row r="173" spans="1:29">
      <c r="A173" s="82"/>
      <c r="B173" s="82"/>
      <c r="C173" s="82"/>
      <c r="D173" s="82"/>
      <c r="E173" s="82"/>
      <c r="F173" s="82"/>
      <c r="G173" s="86"/>
      <c r="H173" s="86"/>
      <c r="I173" s="86"/>
      <c r="J173" s="86"/>
      <c r="K173" s="1"/>
      <c r="AC173" s="1"/>
    </row>
    <row r="174" spans="1:29">
      <c r="A174" s="82"/>
      <c r="B174" s="82"/>
      <c r="C174" s="82"/>
      <c r="D174" s="82"/>
      <c r="E174" s="82"/>
      <c r="F174" s="82"/>
      <c r="G174" s="86"/>
      <c r="H174" s="86"/>
      <c r="I174" s="86"/>
      <c r="J174" s="86"/>
      <c r="K174" s="1"/>
      <c r="AC174" s="1"/>
    </row>
    <row r="175" spans="1:29">
      <c r="A175" s="82"/>
      <c r="B175" s="82"/>
      <c r="C175" s="82"/>
      <c r="D175" s="82"/>
      <c r="E175" s="82"/>
      <c r="F175" s="82"/>
      <c r="G175" s="86"/>
      <c r="H175" s="86"/>
      <c r="I175" s="86"/>
      <c r="J175" s="86"/>
      <c r="K175" s="1"/>
      <c r="AC175" s="1"/>
    </row>
    <row r="176" spans="1:29">
      <c r="A176" s="82"/>
      <c r="B176" s="82"/>
      <c r="C176" s="82"/>
      <c r="D176" s="82"/>
      <c r="E176" s="82"/>
      <c r="F176" s="82"/>
      <c r="G176" s="86"/>
      <c r="H176" s="86"/>
      <c r="I176" s="86"/>
      <c r="J176" s="86"/>
      <c r="K176" s="1"/>
      <c r="AC176" s="1"/>
    </row>
    <row r="177" spans="1:29">
      <c r="A177" s="82"/>
      <c r="B177" s="82"/>
      <c r="C177" s="82"/>
      <c r="D177" s="82"/>
      <c r="E177" s="82"/>
      <c r="F177" s="82"/>
      <c r="G177" s="86"/>
      <c r="H177" s="86"/>
      <c r="I177" s="86"/>
      <c r="J177" s="86"/>
      <c r="K177" s="1"/>
      <c r="AC177" s="1"/>
    </row>
    <row r="178" spans="1:29">
      <c r="A178" s="82"/>
      <c r="B178" s="82"/>
      <c r="C178" s="82"/>
      <c r="D178" s="82"/>
      <c r="E178" s="82"/>
      <c r="F178" s="82"/>
      <c r="G178" s="86"/>
      <c r="H178" s="86"/>
      <c r="I178" s="86"/>
      <c r="J178" s="86"/>
      <c r="K178" s="1"/>
      <c r="AC178" s="1"/>
    </row>
    <row r="179" spans="1:29">
      <c r="A179" s="82"/>
      <c r="B179" s="82"/>
      <c r="C179" s="82"/>
      <c r="D179" s="82"/>
      <c r="E179" s="82"/>
      <c r="F179" s="82"/>
      <c r="G179" s="86"/>
      <c r="H179" s="86"/>
      <c r="I179" s="86"/>
      <c r="J179" s="86"/>
      <c r="K179" s="1"/>
      <c r="AC179" s="1"/>
    </row>
    <row r="180" spans="1:29">
      <c r="A180" s="82"/>
      <c r="B180" s="82"/>
      <c r="C180" s="82"/>
      <c r="D180" s="82"/>
      <c r="E180" s="82"/>
      <c r="F180" s="82"/>
      <c r="G180" s="86"/>
      <c r="H180" s="86"/>
      <c r="I180" s="86"/>
      <c r="J180" s="86"/>
      <c r="K180" s="1"/>
      <c r="AC180" s="1"/>
    </row>
    <row r="181" spans="1:29">
      <c r="A181" s="82"/>
      <c r="B181" s="82"/>
      <c r="C181" s="82"/>
      <c r="D181" s="82"/>
      <c r="E181" s="82"/>
      <c r="F181" s="82"/>
      <c r="G181" s="86"/>
      <c r="H181" s="86"/>
      <c r="I181" s="86"/>
      <c r="J181" s="86"/>
      <c r="K181" s="1"/>
      <c r="AC181" s="1"/>
    </row>
    <row r="182" spans="1:29">
      <c r="A182" s="82"/>
      <c r="B182" s="82"/>
      <c r="C182" s="82"/>
      <c r="D182" s="82"/>
      <c r="E182" s="82"/>
      <c r="F182" s="82"/>
      <c r="G182" s="86"/>
      <c r="H182" s="86"/>
      <c r="I182" s="86"/>
      <c r="J182" s="86"/>
      <c r="K182" s="1"/>
      <c r="AC182" s="1"/>
    </row>
    <row r="183" spans="1:29">
      <c r="A183" s="82"/>
      <c r="B183" s="82"/>
      <c r="C183" s="82"/>
      <c r="D183" s="82"/>
      <c r="E183" s="82"/>
      <c r="F183" s="82"/>
      <c r="G183" s="86"/>
      <c r="H183" s="86"/>
      <c r="I183" s="86"/>
      <c r="J183" s="86"/>
      <c r="K183" s="1"/>
      <c r="AC183" s="1"/>
    </row>
    <row r="184" spans="1:29">
      <c r="A184" s="82"/>
      <c r="B184" s="82"/>
      <c r="C184" s="82"/>
      <c r="D184" s="82"/>
      <c r="E184" s="82"/>
      <c r="F184" s="82"/>
      <c r="G184" s="86"/>
      <c r="H184" s="86"/>
      <c r="I184" s="86"/>
      <c r="J184" s="86"/>
      <c r="K184" s="1"/>
      <c r="AC184" s="1"/>
    </row>
    <row r="185" spans="1:29">
      <c r="A185" s="82"/>
      <c r="B185" s="82"/>
      <c r="C185" s="82"/>
      <c r="D185" s="82"/>
      <c r="E185" s="82"/>
      <c r="F185" s="82"/>
      <c r="G185" s="86"/>
      <c r="H185" s="86"/>
      <c r="I185" s="86"/>
      <c r="J185" s="86"/>
      <c r="K185" s="1"/>
      <c r="AC185" s="1"/>
    </row>
    <row r="186" spans="1:29">
      <c r="A186" s="82"/>
      <c r="B186" s="82"/>
      <c r="C186" s="82"/>
      <c r="D186" s="82"/>
      <c r="E186" s="82"/>
      <c r="F186" s="82"/>
      <c r="G186" s="86"/>
      <c r="H186" s="86"/>
      <c r="I186" s="86"/>
      <c r="J186" s="86"/>
      <c r="K186" s="1"/>
      <c r="AC186" s="1"/>
    </row>
    <row r="187" spans="1:29">
      <c r="A187" s="82"/>
      <c r="B187" s="82"/>
      <c r="C187" s="82"/>
      <c r="D187" s="82"/>
      <c r="E187" s="82"/>
      <c r="F187" s="82"/>
      <c r="G187" s="86"/>
      <c r="H187" s="86"/>
      <c r="I187" s="86"/>
      <c r="J187" s="86"/>
      <c r="K187" s="1"/>
      <c r="AC187" s="1"/>
    </row>
    <row r="188" spans="1:29">
      <c r="A188" s="82"/>
      <c r="B188" s="82"/>
      <c r="C188" s="82"/>
      <c r="D188" s="82"/>
      <c r="E188" s="82"/>
      <c r="F188" s="82"/>
      <c r="G188" s="86"/>
      <c r="H188" s="86"/>
      <c r="I188" s="86"/>
      <c r="J188" s="86"/>
      <c r="K188" s="1"/>
      <c r="AC188" s="1"/>
    </row>
    <row r="189" spans="1:29">
      <c r="A189" s="82"/>
      <c r="B189" s="82"/>
      <c r="C189" s="82"/>
      <c r="D189" s="82"/>
      <c r="E189" s="82"/>
      <c r="F189" s="82"/>
      <c r="G189" s="86"/>
      <c r="H189" s="86"/>
      <c r="I189" s="86"/>
      <c r="J189" s="86"/>
      <c r="K189" s="1"/>
      <c r="AC189" s="1"/>
    </row>
    <row r="190" spans="1:29">
      <c r="A190" s="82"/>
      <c r="B190" s="82"/>
      <c r="C190" s="82"/>
      <c r="D190" s="82"/>
      <c r="E190" s="82"/>
      <c r="F190" s="82"/>
      <c r="G190" s="86"/>
      <c r="H190" s="86"/>
      <c r="I190" s="86"/>
      <c r="J190" s="86"/>
      <c r="K190" s="1"/>
      <c r="AC190" s="1"/>
    </row>
    <row r="191" spans="1:29">
      <c r="A191" s="82"/>
      <c r="B191" s="82"/>
      <c r="C191" s="82"/>
      <c r="D191" s="82"/>
      <c r="E191" s="82"/>
      <c r="F191" s="82"/>
      <c r="G191" s="86"/>
      <c r="H191" s="86"/>
      <c r="I191" s="86"/>
      <c r="J191" s="86"/>
      <c r="K191" s="1"/>
      <c r="AC191" s="1"/>
    </row>
    <row r="192" spans="1:29">
      <c r="A192" s="82"/>
      <c r="B192" s="82"/>
      <c r="C192" s="82"/>
      <c r="D192" s="82"/>
      <c r="E192" s="82"/>
      <c r="F192" s="82"/>
      <c r="G192" s="86"/>
      <c r="H192" s="86"/>
      <c r="I192" s="86"/>
      <c r="J192" s="86"/>
      <c r="K192" s="1"/>
      <c r="AC192" s="1"/>
    </row>
    <row r="193" spans="1:29">
      <c r="A193" s="82"/>
      <c r="B193" s="82"/>
      <c r="C193" s="82"/>
      <c r="D193" s="82"/>
      <c r="E193" s="82"/>
      <c r="F193" s="82"/>
      <c r="G193" s="86"/>
      <c r="H193" s="86"/>
      <c r="I193" s="86"/>
      <c r="J193" s="86"/>
      <c r="K193" s="1"/>
      <c r="AC193" s="1"/>
    </row>
    <row r="194" spans="1:29">
      <c r="A194" s="82"/>
      <c r="B194" s="82"/>
      <c r="C194" s="82"/>
      <c r="D194" s="82"/>
      <c r="E194" s="82"/>
      <c r="F194" s="82"/>
      <c r="G194" s="86"/>
      <c r="H194" s="86"/>
      <c r="I194" s="86"/>
      <c r="J194" s="86"/>
      <c r="K194" s="1"/>
      <c r="AC194" s="1"/>
    </row>
    <row r="195" spans="1:29">
      <c r="A195" s="82"/>
      <c r="B195" s="82"/>
      <c r="C195" s="82"/>
      <c r="D195" s="82"/>
      <c r="E195" s="82"/>
      <c r="F195" s="82"/>
      <c r="G195" s="86"/>
      <c r="H195" s="86"/>
      <c r="I195" s="86"/>
      <c r="J195" s="86"/>
      <c r="K195" s="1"/>
      <c r="AC195" s="1"/>
    </row>
    <row r="196" spans="1:29">
      <c r="A196" s="82"/>
      <c r="B196" s="82"/>
      <c r="C196" s="82"/>
      <c r="D196" s="82"/>
      <c r="E196" s="82"/>
      <c r="F196" s="82"/>
      <c r="G196" s="86"/>
      <c r="H196" s="86"/>
      <c r="I196" s="86"/>
      <c r="J196" s="86"/>
      <c r="K196" s="1"/>
      <c r="AC196" s="1"/>
    </row>
    <row r="197" spans="1:29">
      <c r="A197" s="82"/>
      <c r="B197" s="82"/>
      <c r="C197" s="82"/>
      <c r="D197" s="82"/>
      <c r="E197" s="82"/>
      <c r="F197" s="82"/>
      <c r="G197" s="86"/>
      <c r="H197" s="86"/>
      <c r="I197" s="86"/>
      <c r="J197" s="86"/>
      <c r="K197" s="1"/>
      <c r="AC197" s="1"/>
    </row>
    <row r="198" spans="1:29">
      <c r="A198" s="82"/>
      <c r="B198" s="82"/>
      <c r="C198" s="82"/>
      <c r="D198" s="82"/>
      <c r="E198" s="82"/>
      <c r="F198" s="82"/>
      <c r="G198" s="86"/>
      <c r="H198" s="86"/>
      <c r="I198" s="86"/>
      <c r="J198" s="86"/>
      <c r="K198" s="1"/>
      <c r="AC198" s="1"/>
    </row>
    <row r="199" spans="1:29">
      <c r="A199" s="82"/>
      <c r="B199" s="82"/>
      <c r="C199" s="82"/>
      <c r="D199" s="82"/>
      <c r="E199" s="82"/>
      <c r="F199" s="82"/>
      <c r="G199" s="86"/>
      <c r="H199" s="86"/>
      <c r="I199" s="86"/>
      <c r="J199" s="86"/>
      <c r="K199" s="1"/>
      <c r="AC199" s="1"/>
    </row>
    <row r="200" spans="1:29">
      <c r="A200" s="82"/>
      <c r="B200" s="82"/>
      <c r="C200" s="82"/>
      <c r="D200" s="82"/>
      <c r="E200" s="82"/>
      <c r="F200" s="82"/>
      <c r="G200" s="86"/>
      <c r="H200" s="86"/>
      <c r="I200" s="86"/>
      <c r="J200" s="86"/>
      <c r="K200" s="1"/>
      <c r="AC200" s="1"/>
    </row>
    <row r="201" spans="1:29">
      <c r="A201" s="82"/>
      <c r="B201" s="82"/>
      <c r="C201" s="82"/>
      <c r="D201" s="82"/>
      <c r="E201" s="82"/>
      <c r="F201" s="82"/>
      <c r="G201" s="86"/>
      <c r="H201" s="86"/>
      <c r="I201" s="86"/>
      <c r="J201" s="86"/>
      <c r="K201" s="1"/>
      <c r="AC201" s="1"/>
    </row>
    <row r="202" spans="1:29">
      <c r="A202" s="82"/>
      <c r="B202" s="82"/>
      <c r="C202" s="82"/>
      <c r="D202" s="82"/>
      <c r="E202" s="82"/>
      <c r="F202" s="82"/>
      <c r="G202" s="86"/>
      <c r="H202" s="86"/>
      <c r="I202" s="86"/>
      <c r="J202" s="86"/>
      <c r="K202" s="1"/>
      <c r="AC202" s="1"/>
    </row>
    <row r="203" spans="1:29">
      <c r="A203" s="82"/>
      <c r="B203" s="82"/>
      <c r="C203" s="82"/>
      <c r="D203" s="82"/>
      <c r="E203" s="82"/>
      <c r="F203" s="82"/>
      <c r="G203" s="86"/>
      <c r="H203" s="86"/>
      <c r="I203" s="86"/>
      <c r="J203" s="86"/>
      <c r="K203" s="1"/>
      <c r="AC203" s="1"/>
    </row>
    <row r="204" spans="1:29">
      <c r="A204" s="82"/>
      <c r="B204" s="82"/>
      <c r="C204" s="82"/>
      <c r="D204" s="82"/>
      <c r="E204" s="82"/>
      <c r="F204" s="82"/>
      <c r="G204" s="86"/>
      <c r="H204" s="86"/>
      <c r="I204" s="86"/>
      <c r="J204" s="86"/>
      <c r="K204" s="1"/>
      <c r="AC204" s="1"/>
    </row>
    <row r="205" spans="1:29">
      <c r="A205" s="82"/>
      <c r="B205" s="82"/>
      <c r="C205" s="82"/>
      <c r="D205" s="82"/>
      <c r="E205" s="82"/>
      <c r="F205" s="82"/>
      <c r="G205" s="86"/>
      <c r="H205" s="86"/>
      <c r="I205" s="86"/>
      <c r="J205" s="86"/>
      <c r="K205" s="1"/>
      <c r="AC205" s="1"/>
    </row>
    <row r="206" spans="1:29">
      <c r="A206" s="82"/>
      <c r="B206" s="82"/>
      <c r="C206" s="82"/>
      <c r="D206" s="82"/>
      <c r="E206" s="82"/>
      <c r="F206" s="82"/>
      <c r="G206" s="86"/>
      <c r="H206" s="86"/>
      <c r="I206" s="86"/>
      <c r="J206" s="86"/>
      <c r="K206" s="1"/>
      <c r="AC206" s="1"/>
    </row>
    <row r="207" spans="1:29">
      <c r="A207" s="82"/>
      <c r="B207" s="82"/>
      <c r="C207" s="82"/>
      <c r="D207" s="82"/>
      <c r="E207" s="82"/>
      <c r="F207" s="82"/>
      <c r="G207" s="86"/>
      <c r="H207" s="86"/>
      <c r="I207" s="86"/>
      <c r="J207" s="86"/>
      <c r="K207" s="1"/>
      <c r="AC207" s="1"/>
    </row>
    <row r="208" spans="1:29">
      <c r="A208" s="82"/>
      <c r="B208" s="82"/>
      <c r="C208" s="82"/>
      <c r="D208" s="82"/>
      <c r="E208" s="82"/>
      <c r="F208" s="82"/>
      <c r="G208" s="86"/>
      <c r="H208" s="86"/>
      <c r="I208" s="86"/>
      <c r="J208" s="86"/>
      <c r="K208" s="1"/>
      <c r="AC208" s="1"/>
    </row>
    <row r="209" spans="1:29">
      <c r="A209" s="82"/>
      <c r="B209" s="82"/>
      <c r="C209" s="82"/>
      <c r="D209" s="82"/>
      <c r="E209" s="82"/>
      <c r="F209" s="82"/>
      <c r="G209" s="86"/>
      <c r="H209" s="86"/>
      <c r="I209" s="86"/>
      <c r="J209" s="86"/>
      <c r="K209" s="1"/>
      <c r="AC209" s="1"/>
    </row>
    <row r="210" spans="1:29">
      <c r="A210" s="82"/>
      <c r="B210" s="82"/>
      <c r="C210" s="82"/>
      <c r="D210" s="82"/>
      <c r="E210" s="82"/>
      <c r="F210" s="82"/>
      <c r="G210" s="86"/>
      <c r="H210" s="86"/>
      <c r="I210" s="86"/>
      <c r="J210" s="86"/>
      <c r="K210" s="1"/>
      <c r="AC210" s="1"/>
    </row>
    <row r="211" spans="1:29">
      <c r="A211" s="82"/>
      <c r="B211" s="82"/>
      <c r="C211" s="82"/>
      <c r="D211" s="82"/>
      <c r="E211" s="82"/>
      <c r="F211" s="82"/>
      <c r="G211" s="86"/>
      <c r="H211" s="86"/>
      <c r="I211" s="86"/>
      <c r="J211" s="86"/>
      <c r="K211" s="1"/>
      <c r="AC211" s="1"/>
    </row>
    <row r="212" spans="1:29">
      <c r="A212" s="82"/>
      <c r="B212" s="82"/>
      <c r="C212" s="82"/>
      <c r="D212" s="82"/>
      <c r="E212" s="82"/>
      <c r="F212" s="82"/>
      <c r="G212" s="86"/>
      <c r="H212" s="86"/>
      <c r="I212" s="86"/>
      <c r="J212" s="86"/>
      <c r="K212" s="1"/>
      <c r="AC212" s="1"/>
    </row>
    <row r="213" spans="1:29">
      <c r="A213" s="82"/>
      <c r="B213" s="82"/>
      <c r="C213" s="82"/>
      <c r="D213" s="82"/>
      <c r="E213" s="82"/>
      <c r="F213" s="82"/>
      <c r="G213" s="86"/>
      <c r="H213" s="86"/>
      <c r="I213" s="86"/>
      <c r="J213" s="86"/>
      <c r="K213" s="1"/>
      <c r="AC213" s="1"/>
    </row>
    <row r="214" spans="1:29">
      <c r="A214" s="82"/>
      <c r="B214" s="82"/>
      <c r="C214" s="82"/>
      <c r="D214" s="82"/>
      <c r="E214" s="82"/>
      <c r="F214" s="82"/>
      <c r="G214" s="86"/>
      <c r="H214" s="86"/>
      <c r="I214" s="86"/>
      <c r="J214" s="86"/>
      <c r="K214" s="1"/>
      <c r="AC214" s="1"/>
    </row>
    <row r="215" spans="1:29">
      <c r="A215" s="82"/>
      <c r="B215" s="82"/>
      <c r="C215" s="82"/>
      <c r="D215" s="82"/>
      <c r="E215" s="82"/>
      <c r="F215" s="82"/>
      <c r="G215" s="86"/>
      <c r="H215" s="86"/>
      <c r="I215" s="86"/>
      <c r="J215" s="86"/>
      <c r="K215" s="1"/>
      <c r="AC215" s="1"/>
    </row>
    <row r="216" spans="1:29">
      <c r="A216" s="82"/>
      <c r="B216" s="82"/>
      <c r="C216" s="82"/>
      <c r="D216" s="82"/>
      <c r="E216" s="82"/>
      <c r="F216" s="82"/>
      <c r="G216" s="86"/>
      <c r="H216" s="86"/>
      <c r="I216" s="86"/>
      <c r="J216" s="86"/>
      <c r="K216" s="1"/>
      <c r="AC216" s="1"/>
    </row>
    <row r="217" spans="1:29">
      <c r="A217" s="82"/>
      <c r="B217" s="82"/>
      <c r="C217" s="82"/>
      <c r="D217" s="82"/>
      <c r="E217" s="82"/>
      <c r="F217" s="82"/>
      <c r="G217" s="86"/>
      <c r="H217" s="86"/>
      <c r="I217" s="86"/>
      <c r="J217" s="86"/>
      <c r="K217" s="1"/>
      <c r="AC217" s="1"/>
    </row>
    <row r="218" spans="1:29">
      <c r="A218" s="82"/>
      <c r="B218" s="82"/>
      <c r="C218" s="82"/>
      <c r="D218" s="82"/>
      <c r="E218" s="82"/>
      <c r="F218" s="82"/>
      <c r="G218" s="86"/>
      <c r="H218" s="86"/>
      <c r="I218" s="86"/>
      <c r="J218" s="86"/>
      <c r="K218" s="1"/>
      <c r="AC218" s="1"/>
    </row>
    <row r="219" spans="1:29">
      <c r="A219" s="82"/>
      <c r="B219" s="82"/>
      <c r="C219" s="82"/>
      <c r="D219" s="82"/>
      <c r="E219" s="82"/>
      <c r="F219" s="82"/>
      <c r="G219" s="86"/>
      <c r="H219" s="86"/>
      <c r="I219" s="86"/>
      <c r="J219" s="86"/>
      <c r="K219" s="1"/>
      <c r="AC219" s="1"/>
    </row>
    <row r="220" spans="1:29">
      <c r="A220" s="82"/>
      <c r="B220" s="82"/>
      <c r="C220" s="82"/>
      <c r="D220" s="82"/>
      <c r="E220" s="82"/>
      <c r="F220" s="82"/>
      <c r="G220" s="86"/>
      <c r="H220" s="86"/>
      <c r="I220" s="86"/>
      <c r="J220" s="86"/>
      <c r="K220" s="1"/>
      <c r="AC220" s="1"/>
    </row>
    <row r="221" spans="1:29">
      <c r="A221" s="82"/>
      <c r="B221" s="82"/>
      <c r="C221" s="82"/>
      <c r="D221" s="82"/>
      <c r="E221" s="82"/>
      <c r="F221" s="82"/>
      <c r="G221" s="86"/>
      <c r="H221" s="86"/>
      <c r="I221" s="86"/>
      <c r="J221" s="86"/>
      <c r="K221" s="1"/>
      <c r="AC221" s="1"/>
    </row>
    <row r="222" spans="1:29">
      <c r="A222" s="82"/>
      <c r="B222" s="82"/>
      <c r="C222" s="82"/>
      <c r="D222" s="82"/>
      <c r="E222" s="82"/>
      <c r="F222" s="82"/>
      <c r="G222" s="86"/>
      <c r="H222" s="86"/>
      <c r="I222" s="86"/>
      <c r="J222" s="86"/>
      <c r="K222" s="1"/>
      <c r="AC222" s="1"/>
    </row>
    <row r="223" spans="1:29">
      <c r="A223" s="82"/>
      <c r="B223" s="82"/>
      <c r="C223" s="82"/>
      <c r="D223" s="82"/>
      <c r="E223" s="82"/>
      <c r="F223" s="82"/>
      <c r="G223" s="86"/>
      <c r="H223" s="86"/>
      <c r="I223" s="86"/>
      <c r="J223" s="86"/>
      <c r="K223" s="1"/>
      <c r="AC223" s="1"/>
    </row>
    <row r="224" spans="1:29">
      <c r="A224" s="82"/>
      <c r="B224" s="82"/>
      <c r="C224" s="82"/>
      <c r="D224" s="82"/>
      <c r="E224" s="82"/>
      <c r="F224" s="82"/>
      <c r="G224" s="86"/>
      <c r="H224" s="86"/>
      <c r="I224" s="86"/>
      <c r="J224" s="86"/>
      <c r="K224" s="1"/>
      <c r="AC224" s="1"/>
    </row>
    <row r="225" spans="1:29">
      <c r="A225" s="82"/>
      <c r="B225" s="82"/>
      <c r="C225" s="82"/>
      <c r="D225" s="82"/>
      <c r="E225" s="82"/>
      <c r="F225" s="82"/>
      <c r="G225" s="86"/>
      <c r="H225" s="86"/>
      <c r="I225" s="86"/>
      <c r="J225" s="86"/>
      <c r="K225" s="1"/>
      <c r="AC225" s="1"/>
    </row>
    <row r="226" spans="1:29">
      <c r="A226" s="82"/>
      <c r="B226" s="82"/>
      <c r="C226" s="82"/>
      <c r="D226" s="82"/>
      <c r="E226" s="82"/>
      <c r="F226" s="82"/>
      <c r="G226" s="86"/>
      <c r="H226" s="86"/>
      <c r="I226" s="86"/>
      <c r="J226" s="86"/>
      <c r="K226" s="1"/>
      <c r="AC226" s="1"/>
    </row>
    <row r="227" spans="1:29">
      <c r="A227" s="82"/>
      <c r="B227" s="82"/>
      <c r="C227" s="82"/>
      <c r="D227" s="82"/>
      <c r="E227" s="82"/>
      <c r="F227" s="82"/>
      <c r="G227" s="86"/>
      <c r="H227" s="86"/>
      <c r="I227" s="86"/>
      <c r="J227" s="86"/>
      <c r="K227" s="1"/>
      <c r="AC227" s="1"/>
    </row>
    <row r="228" spans="1:29">
      <c r="A228" s="82"/>
      <c r="B228" s="82"/>
      <c r="C228" s="82"/>
      <c r="D228" s="82"/>
      <c r="E228" s="82"/>
      <c r="F228" s="82"/>
      <c r="G228" s="86"/>
      <c r="H228" s="86"/>
      <c r="I228" s="86"/>
      <c r="J228" s="86"/>
      <c r="K228" s="1"/>
      <c r="AC228" s="1"/>
    </row>
    <row r="229" spans="1:29">
      <c r="A229" s="82"/>
      <c r="B229" s="82"/>
      <c r="C229" s="82"/>
      <c r="D229" s="82"/>
      <c r="E229" s="82"/>
      <c r="F229" s="82"/>
      <c r="G229" s="86"/>
      <c r="H229" s="86"/>
      <c r="I229" s="86"/>
      <c r="J229" s="86"/>
      <c r="K229" s="1"/>
      <c r="AC229" s="1"/>
    </row>
    <row r="230" spans="1:29">
      <c r="A230" s="82"/>
      <c r="B230" s="82"/>
      <c r="C230" s="82"/>
      <c r="D230" s="82"/>
      <c r="E230" s="82"/>
      <c r="F230" s="82"/>
      <c r="G230" s="86"/>
      <c r="H230" s="86"/>
      <c r="I230" s="86"/>
      <c r="J230" s="86"/>
      <c r="K230" s="1"/>
      <c r="AC230" s="1"/>
    </row>
    <row r="231" spans="1:29">
      <c r="A231" s="82"/>
      <c r="B231" s="82"/>
      <c r="C231" s="82"/>
      <c r="D231" s="82"/>
      <c r="E231" s="82"/>
      <c r="F231" s="82"/>
      <c r="G231" s="86"/>
      <c r="H231" s="86"/>
      <c r="I231" s="86"/>
      <c r="J231" s="86"/>
      <c r="K231" s="1"/>
      <c r="AC231" s="1"/>
    </row>
    <row r="232" spans="1:29">
      <c r="A232" s="82"/>
      <c r="B232" s="82"/>
      <c r="C232" s="82"/>
      <c r="D232" s="82"/>
      <c r="E232" s="82"/>
      <c r="F232" s="82"/>
      <c r="G232" s="86"/>
      <c r="H232" s="86"/>
      <c r="I232" s="86"/>
      <c r="J232" s="86"/>
      <c r="K232" s="1"/>
      <c r="AC232" s="1"/>
    </row>
    <row r="233" spans="1:29">
      <c r="A233" s="82"/>
      <c r="B233" s="82"/>
      <c r="C233" s="82"/>
      <c r="D233" s="82"/>
      <c r="E233" s="82"/>
      <c r="F233" s="82"/>
      <c r="G233" s="86"/>
      <c r="H233" s="86"/>
      <c r="I233" s="86"/>
      <c r="J233" s="86"/>
      <c r="K233" s="1"/>
      <c r="AC233" s="1"/>
    </row>
    <row r="234" spans="1:29">
      <c r="A234" s="82"/>
      <c r="B234" s="82"/>
      <c r="C234" s="82"/>
      <c r="D234" s="82"/>
      <c r="E234" s="82"/>
      <c r="F234" s="82"/>
      <c r="G234" s="86"/>
      <c r="H234" s="86"/>
      <c r="I234" s="86"/>
      <c r="J234" s="86"/>
      <c r="K234" s="1"/>
      <c r="AC234" s="1"/>
    </row>
    <row r="235" spans="1:29">
      <c r="A235" s="82"/>
      <c r="B235" s="82"/>
      <c r="C235" s="82"/>
      <c r="D235" s="82"/>
      <c r="E235" s="82"/>
      <c r="F235" s="82"/>
      <c r="G235" s="86"/>
      <c r="H235" s="86"/>
      <c r="I235" s="86"/>
      <c r="J235" s="86"/>
      <c r="K235" s="1"/>
      <c r="AC235" s="1"/>
    </row>
    <row r="236" spans="1:29">
      <c r="A236" s="82"/>
      <c r="B236" s="82"/>
      <c r="C236" s="82"/>
      <c r="D236" s="82"/>
      <c r="E236" s="82"/>
      <c r="F236" s="82"/>
      <c r="G236" s="86"/>
      <c r="H236" s="86"/>
      <c r="I236" s="86"/>
      <c r="J236" s="86"/>
      <c r="K236" s="1"/>
      <c r="AC236" s="1"/>
    </row>
    <row r="237" spans="1:29">
      <c r="A237" s="82"/>
      <c r="B237" s="82"/>
      <c r="C237" s="82"/>
      <c r="D237" s="82"/>
      <c r="E237" s="82"/>
      <c r="F237" s="82"/>
      <c r="G237" s="86"/>
      <c r="H237" s="86"/>
      <c r="I237" s="86"/>
      <c r="J237" s="86"/>
      <c r="K237" s="1"/>
      <c r="AC237" s="1"/>
    </row>
    <row r="238" spans="1:29">
      <c r="A238" s="82"/>
      <c r="B238" s="82"/>
      <c r="C238" s="82"/>
      <c r="D238" s="82"/>
      <c r="E238" s="82"/>
      <c r="F238" s="82"/>
      <c r="G238" s="86"/>
      <c r="H238" s="86"/>
      <c r="I238" s="86"/>
      <c r="J238" s="86"/>
      <c r="K238" s="1"/>
      <c r="AC238" s="1"/>
    </row>
    <row r="239" spans="1:29">
      <c r="A239" s="82"/>
      <c r="B239" s="82"/>
      <c r="C239" s="82"/>
      <c r="D239" s="82"/>
      <c r="E239" s="82"/>
      <c r="F239" s="82"/>
      <c r="G239" s="86"/>
      <c r="H239" s="86"/>
      <c r="I239" s="86"/>
      <c r="J239" s="86"/>
      <c r="K239" s="1"/>
      <c r="AC239" s="1"/>
    </row>
    <row r="240" spans="1:29">
      <c r="A240" s="82"/>
      <c r="B240" s="82"/>
      <c r="C240" s="82"/>
      <c r="D240" s="82"/>
      <c r="E240" s="82"/>
      <c r="F240" s="82"/>
      <c r="G240" s="86"/>
      <c r="H240" s="86"/>
      <c r="I240" s="86"/>
      <c r="J240" s="86"/>
      <c r="K240" s="1"/>
      <c r="AC240" s="1"/>
    </row>
    <row r="241" spans="1:29">
      <c r="A241" s="82"/>
      <c r="B241" s="82"/>
      <c r="C241" s="82"/>
      <c r="D241" s="82"/>
      <c r="E241" s="82"/>
      <c r="F241" s="82"/>
      <c r="G241" s="86"/>
      <c r="H241" s="86"/>
      <c r="I241" s="86"/>
      <c r="J241" s="86"/>
      <c r="K241" s="1"/>
      <c r="AC241" s="1"/>
    </row>
    <row r="242" spans="1:29">
      <c r="A242" s="82"/>
      <c r="B242" s="82"/>
      <c r="C242" s="82"/>
      <c r="D242" s="82"/>
      <c r="E242" s="82"/>
      <c r="F242" s="82"/>
      <c r="G242" s="86"/>
      <c r="H242" s="86"/>
      <c r="I242" s="86"/>
      <c r="J242" s="86"/>
      <c r="K242" s="1"/>
      <c r="AC242" s="1"/>
    </row>
    <row r="243" spans="1:29">
      <c r="A243" s="82"/>
      <c r="B243" s="82"/>
      <c r="C243" s="82"/>
      <c r="D243" s="82"/>
      <c r="E243" s="82"/>
      <c r="F243" s="82"/>
      <c r="G243" s="86"/>
      <c r="H243" s="86"/>
      <c r="I243" s="86"/>
      <c r="J243" s="86"/>
      <c r="K243" s="1"/>
      <c r="AC243" s="1"/>
    </row>
    <row r="244" spans="1:29">
      <c r="A244" s="82"/>
      <c r="B244" s="82"/>
      <c r="C244" s="82"/>
      <c r="D244" s="82"/>
      <c r="E244" s="82"/>
      <c r="F244" s="82"/>
      <c r="G244" s="86"/>
      <c r="H244" s="86"/>
      <c r="I244" s="86"/>
      <c r="J244" s="86"/>
      <c r="K244" s="1"/>
      <c r="AC244" s="1"/>
    </row>
    <row r="245" spans="1:29">
      <c r="A245" s="82"/>
      <c r="B245" s="82"/>
      <c r="C245" s="82"/>
      <c r="D245" s="82"/>
      <c r="E245" s="82"/>
      <c r="F245" s="82"/>
      <c r="G245" s="86"/>
      <c r="H245" s="86"/>
      <c r="I245" s="86"/>
      <c r="J245" s="86"/>
      <c r="K245" s="1"/>
      <c r="AC245" s="1"/>
    </row>
    <row r="246" spans="1:29">
      <c r="A246" s="82"/>
      <c r="B246" s="82"/>
      <c r="C246" s="82"/>
      <c r="D246" s="82"/>
      <c r="E246" s="82"/>
      <c r="F246" s="82"/>
      <c r="G246" s="86"/>
      <c r="H246" s="86"/>
      <c r="I246" s="86"/>
      <c r="J246" s="86"/>
      <c r="K246" s="1"/>
      <c r="AC246" s="1"/>
    </row>
    <row r="247" spans="1:29">
      <c r="A247" s="82"/>
      <c r="B247" s="82"/>
      <c r="C247" s="82"/>
      <c r="D247" s="82"/>
      <c r="E247" s="82"/>
      <c r="F247" s="82"/>
      <c r="G247" s="86"/>
      <c r="H247" s="86"/>
      <c r="I247" s="86"/>
      <c r="J247" s="86"/>
      <c r="K247" s="1"/>
      <c r="AC247" s="1"/>
    </row>
    <row r="248" spans="1:29">
      <c r="A248" s="82"/>
      <c r="B248" s="82"/>
      <c r="C248" s="82"/>
      <c r="D248" s="82"/>
      <c r="E248" s="82"/>
      <c r="F248" s="82"/>
      <c r="G248" s="86"/>
      <c r="H248" s="86"/>
      <c r="I248" s="86"/>
      <c r="J248" s="86"/>
      <c r="K248" s="1"/>
      <c r="AC248" s="1"/>
    </row>
    <row r="249" spans="1:29">
      <c r="A249" s="82"/>
      <c r="B249" s="82"/>
      <c r="C249" s="82"/>
      <c r="D249" s="82"/>
      <c r="E249" s="82"/>
      <c r="F249" s="82"/>
      <c r="G249" s="86"/>
      <c r="H249" s="86"/>
      <c r="I249" s="86"/>
      <c r="J249" s="86"/>
      <c r="K249" s="1"/>
      <c r="AC249" s="1"/>
    </row>
    <row r="250" spans="1:29">
      <c r="A250" s="82"/>
      <c r="B250" s="82"/>
      <c r="C250" s="82"/>
      <c r="D250" s="82"/>
      <c r="E250" s="82"/>
      <c r="F250" s="82"/>
      <c r="G250" s="86"/>
      <c r="H250" s="86"/>
      <c r="I250" s="86"/>
      <c r="J250" s="86"/>
      <c r="K250" s="1"/>
      <c r="AC250" s="1"/>
    </row>
    <row r="251" spans="1:29">
      <c r="A251" s="82"/>
      <c r="B251" s="82"/>
      <c r="C251" s="82"/>
      <c r="D251" s="82"/>
      <c r="E251" s="82"/>
      <c r="F251" s="82"/>
      <c r="G251" s="86"/>
      <c r="H251" s="86"/>
      <c r="I251" s="86"/>
      <c r="J251" s="86"/>
      <c r="K251" s="1"/>
      <c r="AC251" s="1"/>
    </row>
    <row r="252" spans="1:29">
      <c r="A252" s="82"/>
      <c r="B252" s="82"/>
      <c r="C252" s="82"/>
      <c r="D252" s="82"/>
      <c r="E252" s="82"/>
      <c r="F252" s="82"/>
      <c r="G252" s="86"/>
      <c r="H252" s="86"/>
      <c r="I252" s="86"/>
      <c r="J252" s="86"/>
      <c r="K252" s="1"/>
      <c r="AC252" s="1"/>
    </row>
    <row r="253" spans="1:29">
      <c r="A253" s="82"/>
      <c r="B253" s="82"/>
      <c r="C253" s="82"/>
      <c r="D253" s="82"/>
      <c r="E253" s="82"/>
      <c r="F253" s="82"/>
      <c r="G253" s="86"/>
      <c r="H253" s="86"/>
      <c r="I253" s="86"/>
      <c r="J253" s="86"/>
      <c r="K253" s="1"/>
      <c r="AC253" s="1"/>
    </row>
    <row r="254" spans="1:29">
      <c r="A254" s="82"/>
      <c r="B254" s="82"/>
      <c r="C254" s="82"/>
      <c r="D254" s="82"/>
      <c r="E254" s="82"/>
      <c r="F254" s="82"/>
      <c r="G254" s="86"/>
      <c r="H254" s="86"/>
      <c r="I254" s="86"/>
      <c r="J254" s="86"/>
      <c r="K254" s="1"/>
      <c r="AC254" s="1"/>
    </row>
    <row r="255" spans="1:29">
      <c r="A255" s="82"/>
      <c r="B255" s="82"/>
      <c r="C255" s="82"/>
      <c r="D255" s="82"/>
      <c r="E255" s="82"/>
      <c r="F255" s="82"/>
      <c r="G255" s="86"/>
      <c r="H255" s="86"/>
      <c r="I255" s="86"/>
      <c r="J255" s="86"/>
      <c r="K255" s="1"/>
      <c r="AC255" s="1"/>
    </row>
    <row r="256" spans="1:29">
      <c r="A256" s="82"/>
      <c r="B256" s="82"/>
      <c r="C256" s="82"/>
      <c r="D256" s="82"/>
      <c r="E256" s="82"/>
      <c r="F256" s="82"/>
      <c r="G256" s="86"/>
      <c r="H256" s="86"/>
      <c r="I256" s="86"/>
      <c r="J256" s="86"/>
      <c r="K256" s="1"/>
      <c r="AC256" s="1"/>
    </row>
    <row r="257" spans="1:29">
      <c r="A257" s="82"/>
      <c r="B257" s="82"/>
      <c r="C257" s="82"/>
      <c r="D257" s="82"/>
      <c r="E257" s="82"/>
      <c r="F257" s="82"/>
      <c r="G257" s="86"/>
      <c r="H257" s="86"/>
      <c r="I257" s="86"/>
      <c r="J257" s="86"/>
      <c r="K257" s="1"/>
      <c r="AC257" s="1"/>
    </row>
    <row r="258" spans="1:29">
      <c r="A258" s="82"/>
      <c r="B258" s="82"/>
      <c r="C258" s="82"/>
      <c r="D258" s="82"/>
      <c r="E258" s="82"/>
      <c r="F258" s="82"/>
      <c r="G258" s="86"/>
      <c r="H258" s="86"/>
      <c r="I258" s="86"/>
      <c r="J258" s="86"/>
      <c r="K258" s="1"/>
      <c r="AC258" s="1"/>
    </row>
    <row r="259" spans="1:29">
      <c r="A259" s="82"/>
      <c r="B259" s="82"/>
      <c r="C259" s="82"/>
      <c r="D259" s="82"/>
      <c r="E259" s="82"/>
      <c r="F259" s="82"/>
      <c r="G259" s="86"/>
      <c r="H259" s="86"/>
      <c r="I259" s="86"/>
      <c r="J259" s="86"/>
      <c r="K259" s="1"/>
      <c r="AC259" s="1"/>
    </row>
    <row r="260" spans="1:29">
      <c r="A260" s="82"/>
      <c r="B260" s="82"/>
      <c r="C260" s="82"/>
      <c r="D260" s="82"/>
      <c r="E260" s="82"/>
      <c r="F260" s="82"/>
      <c r="G260" s="86"/>
      <c r="H260" s="86"/>
      <c r="I260" s="86"/>
      <c r="J260" s="86"/>
      <c r="K260" s="1"/>
      <c r="AC260" s="1"/>
    </row>
    <row r="261" spans="1:29">
      <c r="A261" s="82"/>
      <c r="B261" s="82"/>
      <c r="C261" s="82"/>
      <c r="D261" s="82"/>
      <c r="E261" s="82"/>
      <c r="F261" s="82"/>
      <c r="G261" s="86"/>
      <c r="H261" s="86"/>
      <c r="I261" s="86"/>
      <c r="J261" s="86"/>
      <c r="K261" s="1"/>
      <c r="AC261" s="1"/>
    </row>
    <row r="262" spans="1:29">
      <c r="A262" s="82"/>
      <c r="B262" s="82"/>
      <c r="C262" s="82"/>
      <c r="D262" s="82"/>
      <c r="E262" s="82"/>
      <c r="F262" s="82"/>
      <c r="G262" s="86"/>
      <c r="H262" s="86"/>
      <c r="I262" s="86"/>
      <c r="J262" s="86"/>
      <c r="K262" s="1"/>
      <c r="AC262" s="1"/>
    </row>
    <row r="263" spans="1:29">
      <c r="A263" s="82"/>
      <c r="B263" s="82"/>
      <c r="C263" s="82"/>
      <c r="D263" s="82"/>
      <c r="E263" s="82"/>
      <c r="F263" s="82"/>
      <c r="G263" s="86"/>
      <c r="H263" s="86"/>
      <c r="I263" s="86"/>
      <c r="J263" s="86"/>
      <c r="K263" s="1"/>
      <c r="AC263" s="1"/>
    </row>
    <row r="264" spans="1:29">
      <c r="A264" s="82"/>
      <c r="B264" s="82"/>
      <c r="C264" s="82"/>
      <c r="D264" s="82"/>
      <c r="E264" s="82"/>
      <c r="F264" s="82"/>
      <c r="G264" s="86"/>
      <c r="H264" s="86"/>
      <c r="I264" s="86"/>
      <c r="J264" s="86"/>
      <c r="K264" s="1"/>
      <c r="AC264" s="1"/>
    </row>
    <row r="265" spans="1:29">
      <c r="A265" s="82"/>
      <c r="B265" s="82"/>
      <c r="C265" s="82"/>
      <c r="D265" s="82"/>
      <c r="E265" s="82"/>
      <c r="F265" s="82"/>
      <c r="G265" s="86"/>
      <c r="H265" s="86"/>
      <c r="I265" s="86"/>
      <c r="J265" s="86"/>
      <c r="K265" s="1"/>
      <c r="AC265" s="1"/>
    </row>
    <row r="266" spans="1:29">
      <c r="A266" s="82"/>
      <c r="B266" s="82"/>
      <c r="C266" s="82"/>
      <c r="D266" s="82"/>
      <c r="E266" s="82"/>
      <c r="F266" s="82"/>
      <c r="G266" s="86"/>
      <c r="H266" s="86"/>
      <c r="I266" s="86"/>
      <c r="J266" s="86"/>
      <c r="K266" s="1"/>
      <c r="AC266" s="1"/>
    </row>
    <row r="267" spans="1:29">
      <c r="A267" s="82"/>
      <c r="B267" s="82"/>
      <c r="C267" s="82"/>
      <c r="D267" s="82"/>
      <c r="E267" s="82"/>
      <c r="F267" s="82"/>
      <c r="G267" s="86"/>
      <c r="H267" s="86"/>
      <c r="I267" s="86"/>
      <c r="J267" s="86"/>
      <c r="K267" s="1"/>
      <c r="AC267" s="1"/>
    </row>
    <row r="268" spans="1:29">
      <c r="A268" s="82"/>
      <c r="B268" s="82"/>
      <c r="C268" s="82"/>
      <c r="D268" s="82"/>
      <c r="E268" s="82"/>
      <c r="F268" s="82"/>
      <c r="G268" s="86"/>
      <c r="H268" s="86"/>
      <c r="I268" s="86"/>
      <c r="J268" s="86"/>
      <c r="K268" s="1"/>
      <c r="AC268" s="1"/>
    </row>
    <row r="269" spans="1:29">
      <c r="A269" s="82"/>
      <c r="B269" s="82"/>
      <c r="C269" s="82"/>
      <c r="D269" s="82"/>
      <c r="E269" s="82"/>
      <c r="F269" s="82"/>
      <c r="G269" s="86"/>
      <c r="H269" s="86"/>
      <c r="I269" s="86"/>
      <c r="J269" s="86"/>
      <c r="K269" s="1"/>
      <c r="AC269" s="1"/>
    </row>
    <row r="270" spans="1:29">
      <c r="A270" s="82"/>
      <c r="B270" s="82"/>
      <c r="C270" s="82"/>
      <c r="D270" s="82"/>
      <c r="E270" s="82"/>
      <c r="F270" s="82"/>
      <c r="G270" s="86"/>
      <c r="H270" s="86"/>
      <c r="I270" s="86"/>
      <c r="J270" s="86"/>
      <c r="K270" s="1"/>
      <c r="AC270" s="1"/>
    </row>
    <row r="271" spans="1:29">
      <c r="A271" s="82"/>
      <c r="B271" s="82"/>
      <c r="C271" s="82"/>
      <c r="D271" s="82"/>
      <c r="E271" s="82"/>
      <c r="F271" s="82"/>
      <c r="G271" s="86"/>
      <c r="H271" s="86"/>
      <c r="I271" s="86"/>
      <c r="J271" s="86"/>
      <c r="K271" s="1"/>
      <c r="AC271" s="1"/>
    </row>
    <row r="272" spans="1:29">
      <c r="A272" s="82"/>
      <c r="B272" s="82"/>
      <c r="C272" s="82"/>
      <c r="D272" s="82"/>
      <c r="E272" s="82"/>
      <c r="F272" s="82"/>
      <c r="G272" s="86"/>
      <c r="H272" s="86"/>
      <c r="I272" s="86"/>
      <c r="J272" s="86"/>
      <c r="K272" s="1"/>
      <c r="AC272" s="1"/>
    </row>
    <row r="273" spans="1:29">
      <c r="A273" s="82"/>
      <c r="B273" s="82"/>
      <c r="C273" s="82"/>
      <c r="D273" s="82"/>
      <c r="E273" s="82"/>
      <c r="F273" s="82"/>
      <c r="G273" s="86"/>
      <c r="H273" s="86"/>
      <c r="I273" s="86"/>
      <c r="J273" s="86"/>
      <c r="K273" s="1"/>
      <c r="AC273" s="1"/>
    </row>
    <row r="274" spans="1:29">
      <c r="A274" s="82"/>
      <c r="B274" s="82"/>
      <c r="C274" s="82"/>
      <c r="D274" s="82"/>
      <c r="E274" s="82"/>
      <c r="F274" s="82"/>
      <c r="G274" s="86"/>
      <c r="H274" s="86"/>
      <c r="I274" s="86"/>
      <c r="J274" s="86"/>
      <c r="K274" s="1"/>
      <c r="AC274" s="1"/>
    </row>
    <row r="275" spans="1:29">
      <c r="A275" s="82"/>
      <c r="B275" s="82"/>
      <c r="C275" s="82"/>
      <c r="D275" s="82"/>
      <c r="E275" s="82"/>
      <c r="F275" s="82"/>
      <c r="G275" s="86"/>
      <c r="H275" s="86"/>
      <c r="I275" s="86"/>
      <c r="J275" s="86"/>
      <c r="K275" s="1"/>
      <c r="AC275" s="1"/>
    </row>
    <row r="276" spans="1:29">
      <c r="A276" s="82"/>
      <c r="B276" s="82"/>
      <c r="C276" s="82"/>
      <c r="D276" s="82"/>
      <c r="E276" s="82"/>
      <c r="F276" s="82"/>
      <c r="G276" s="86"/>
      <c r="H276" s="86"/>
      <c r="I276" s="86"/>
      <c r="J276" s="86"/>
      <c r="K276" s="1"/>
      <c r="AC276" s="1"/>
    </row>
    <row r="277" spans="1:29">
      <c r="A277" s="82"/>
      <c r="B277" s="82"/>
      <c r="C277" s="82"/>
      <c r="D277" s="82"/>
      <c r="E277" s="82"/>
      <c r="F277" s="82"/>
      <c r="G277" s="86"/>
      <c r="H277" s="86"/>
      <c r="I277" s="86"/>
      <c r="J277" s="86"/>
      <c r="K277" s="1"/>
      <c r="AC277" s="1"/>
    </row>
    <row r="278" spans="1:29">
      <c r="A278" s="82"/>
      <c r="B278" s="82"/>
      <c r="C278" s="82"/>
      <c r="D278" s="82"/>
      <c r="E278" s="82"/>
      <c r="F278" s="82"/>
      <c r="G278" s="86"/>
      <c r="H278" s="86"/>
      <c r="I278" s="86"/>
      <c r="J278" s="86"/>
      <c r="K278" s="1"/>
      <c r="AC278" s="1"/>
    </row>
    <row r="279" spans="1:29">
      <c r="A279" s="82"/>
      <c r="B279" s="82"/>
      <c r="C279" s="82"/>
      <c r="D279" s="82"/>
      <c r="E279" s="82"/>
      <c r="F279" s="82"/>
      <c r="G279" s="86"/>
      <c r="H279" s="86"/>
      <c r="I279" s="86"/>
      <c r="J279" s="86"/>
      <c r="K279" s="1"/>
      <c r="AC279" s="1"/>
    </row>
    <row r="280" spans="1:29">
      <c r="A280" s="82"/>
      <c r="B280" s="82"/>
      <c r="C280" s="82"/>
      <c r="D280" s="82"/>
      <c r="E280" s="82"/>
      <c r="F280" s="82"/>
      <c r="G280" s="86"/>
      <c r="H280" s="86"/>
      <c r="I280" s="86"/>
      <c r="J280" s="86"/>
      <c r="K280" s="1"/>
      <c r="AC280" s="1"/>
    </row>
    <row r="281" spans="1:29">
      <c r="A281" s="82"/>
      <c r="B281" s="82"/>
      <c r="C281" s="82"/>
      <c r="D281" s="82"/>
      <c r="E281" s="82"/>
      <c r="F281" s="82"/>
      <c r="G281" s="86"/>
      <c r="H281" s="86"/>
      <c r="I281" s="86"/>
      <c r="J281" s="86"/>
      <c r="K281" s="1"/>
      <c r="AC281" s="1"/>
    </row>
    <row r="282" spans="1:29">
      <c r="A282" s="82"/>
      <c r="B282" s="82"/>
      <c r="C282" s="82"/>
      <c r="D282" s="82"/>
      <c r="E282" s="82"/>
      <c r="F282" s="82"/>
      <c r="G282" s="86"/>
      <c r="H282" s="86"/>
      <c r="I282" s="86"/>
      <c r="J282" s="86"/>
      <c r="K282" s="1"/>
      <c r="AC282" s="1"/>
    </row>
    <row r="283" spans="1:29">
      <c r="A283" s="82"/>
      <c r="B283" s="82"/>
      <c r="C283" s="82"/>
      <c r="D283" s="82"/>
      <c r="E283" s="82"/>
      <c r="F283" s="82"/>
      <c r="G283" s="86"/>
      <c r="H283" s="86"/>
      <c r="I283" s="86"/>
      <c r="J283" s="86"/>
      <c r="K283" s="1"/>
      <c r="AC283" s="1"/>
    </row>
    <row r="284" spans="1:29">
      <c r="A284" s="82"/>
      <c r="B284" s="82"/>
      <c r="C284" s="82"/>
      <c r="D284" s="82"/>
      <c r="E284" s="82"/>
      <c r="F284" s="82"/>
      <c r="G284" s="86"/>
      <c r="H284" s="86"/>
      <c r="I284" s="86"/>
      <c r="J284" s="86"/>
      <c r="K284" s="1"/>
      <c r="AC284" s="1"/>
    </row>
    <row r="285" spans="1:29">
      <c r="A285" s="82"/>
      <c r="B285" s="82"/>
      <c r="C285" s="82"/>
      <c r="D285" s="82"/>
      <c r="E285" s="82"/>
      <c r="F285" s="82"/>
      <c r="G285" s="86"/>
      <c r="H285" s="86"/>
      <c r="I285" s="86"/>
      <c r="J285" s="86"/>
      <c r="K285" s="1"/>
      <c r="AC285" s="1"/>
    </row>
    <row r="286" spans="1:29">
      <c r="A286" s="82"/>
      <c r="B286" s="82"/>
      <c r="C286" s="82"/>
      <c r="D286" s="82"/>
      <c r="E286" s="82"/>
      <c r="F286" s="82"/>
      <c r="G286" s="86"/>
      <c r="H286" s="86"/>
      <c r="I286" s="86"/>
      <c r="J286" s="86"/>
      <c r="K286" s="1"/>
      <c r="AC286" s="1"/>
    </row>
    <row r="287" spans="1:29">
      <c r="A287" s="82"/>
      <c r="B287" s="82"/>
      <c r="C287" s="82"/>
      <c r="D287" s="82"/>
      <c r="E287" s="82"/>
      <c r="F287" s="82"/>
      <c r="G287" s="86"/>
      <c r="H287" s="86"/>
      <c r="I287" s="86"/>
      <c r="J287" s="86"/>
      <c r="K287" s="1"/>
      <c r="AC287" s="1"/>
    </row>
    <row r="288" spans="1:29">
      <c r="A288" s="82"/>
      <c r="B288" s="82"/>
      <c r="C288" s="82"/>
      <c r="D288" s="82"/>
      <c r="E288" s="82"/>
      <c r="F288" s="82"/>
      <c r="G288" s="86"/>
      <c r="H288" s="86"/>
      <c r="I288" s="86"/>
      <c r="J288" s="86"/>
      <c r="K288" s="1"/>
      <c r="AC288" s="1"/>
    </row>
    <row r="289" spans="1:29">
      <c r="A289" s="82"/>
      <c r="B289" s="82"/>
      <c r="C289" s="82"/>
      <c r="D289" s="82"/>
      <c r="E289" s="82"/>
      <c r="F289" s="82"/>
      <c r="G289" s="86"/>
      <c r="H289" s="86"/>
      <c r="I289" s="86"/>
      <c r="J289" s="86"/>
      <c r="K289" s="1"/>
      <c r="AC289" s="1"/>
    </row>
    <row r="290" spans="1:29">
      <c r="A290" s="82"/>
      <c r="B290" s="82"/>
      <c r="C290" s="82"/>
      <c r="D290" s="82"/>
      <c r="E290" s="82"/>
      <c r="F290" s="82"/>
      <c r="G290" s="86"/>
      <c r="H290" s="86"/>
      <c r="I290" s="86"/>
      <c r="J290" s="86"/>
      <c r="K290" s="1"/>
      <c r="AC290" s="1"/>
    </row>
    <row r="291" spans="1:29">
      <c r="A291" s="82"/>
      <c r="B291" s="82"/>
      <c r="C291" s="82"/>
      <c r="D291" s="82"/>
      <c r="E291" s="82"/>
      <c r="F291" s="82"/>
      <c r="G291" s="86"/>
      <c r="H291" s="86"/>
      <c r="I291" s="86"/>
      <c r="J291" s="86"/>
      <c r="K291" s="1"/>
      <c r="AC291" s="1"/>
    </row>
    <row r="292" spans="1:29">
      <c r="A292" s="82"/>
      <c r="B292" s="82"/>
      <c r="C292" s="82"/>
      <c r="D292" s="82"/>
      <c r="E292" s="82"/>
      <c r="F292" s="82"/>
      <c r="G292" s="86"/>
      <c r="H292" s="86"/>
      <c r="I292" s="86"/>
      <c r="J292" s="86"/>
      <c r="K292" s="1"/>
      <c r="AC292" s="1"/>
    </row>
    <row r="293" spans="1:29">
      <c r="A293" s="82"/>
      <c r="B293" s="82"/>
      <c r="C293" s="82"/>
      <c r="D293" s="82"/>
      <c r="E293" s="82"/>
      <c r="F293" s="82"/>
      <c r="G293" s="86"/>
      <c r="H293" s="86"/>
      <c r="I293" s="86"/>
      <c r="J293" s="86"/>
      <c r="K293" s="1"/>
      <c r="AC293" s="1"/>
    </row>
    <row r="294" spans="1:29">
      <c r="A294" s="82"/>
      <c r="B294" s="82"/>
      <c r="C294" s="82"/>
      <c r="D294" s="82"/>
      <c r="E294" s="82"/>
      <c r="F294" s="82"/>
      <c r="G294" s="86"/>
      <c r="H294" s="86"/>
      <c r="I294" s="86"/>
      <c r="J294" s="86"/>
      <c r="K294" s="1"/>
      <c r="AC294" s="1"/>
    </row>
    <row r="295" spans="1:29">
      <c r="A295" s="82"/>
      <c r="B295" s="82"/>
      <c r="C295" s="82"/>
      <c r="D295" s="82"/>
      <c r="E295" s="82"/>
      <c r="F295" s="82"/>
      <c r="G295" s="86"/>
      <c r="H295" s="86"/>
      <c r="I295" s="86"/>
      <c r="J295" s="86"/>
      <c r="K295" s="1"/>
      <c r="AC295" s="1"/>
    </row>
    <row r="296" spans="1:29">
      <c r="A296" s="82"/>
      <c r="B296" s="82"/>
      <c r="C296" s="82"/>
      <c r="D296" s="82"/>
      <c r="E296" s="82"/>
      <c r="F296" s="82"/>
      <c r="G296" s="86"/>
      <c r="H296" s="86"/>
      <c r="I296" s="86"/>
      <c r="J296" s="86"/>
      <c r="K296" s="1"/>
      <c r="AC296" s="1"/>
    </row>
    <row r="297" spans="1:29">
      <c r="A297" s="82"/>
      <c r="B297" s="82"/>
      <c r="C297" s="82"/>
      <c r="D297" s="82"/>
      <c r="E297" s="82"/>
      <c r="F297" s="82"/>
      <c r="G297" s="86"/>
      <c r="H297" s="86"/>
      <c r="I297" s="86"/>
      <c r="J297" s="86"/>
      <c r="K297" s="1"/>
      <c r="AC297" s="1"/>
    </row>
    <row r="298" spans="1:29">
      <c r="A298" s="82"/>
      <c r="B298" s="82"/>
      <c r="C298" s="82"/>
      <c r="D298" s="82"/>
      <c r="E298" s="82"/>
      <c r="F298" s="82"/>
      <c r="G298" s="86"/>
      <c r="H298" s="86"/>
      <c r="I298" s="86"/>
      <c r="J298" s="86"/>
      <c r="K298" s="1"/>
      <c r="AC298" s="1"/>
    </row>
    <row r="299" spans="1:29">
      <c r="A299" s="82"/>
      <c r="B299" s="82"/>
      <c r="C299" s="82"/>
      <c r="D299" s="82"/>
      <c r="E299" s="82"/>
      <c r="F299" s="82"/>
      <c r="G299" s="86"/>
      <c r="H299" s="86"/>
      <c r="I299" s="86"/>
      <c r="J299" s="86"/>
      <c r="K299" s="1"/>
      <c r="AC299" s="1"/>
    </row>
    <row r="300" spans="1:29">
      <c r="A300" s="82"/>
      <c r="B300" s="82"/>
      <c r="C300" s="82"/>
      <c r="D300" s="82"/>
      <c r="E300" s="82"/>
      <c r="F300" s="82"/>
      <c r="G300" s="86"/>
      <c r="H300" s="86"/>
      <c r="I300" s="86"/>
      <c r="J300" s="86"/>
      <c r="K300" s="1"/>
      <c r="AC300" s="1"/>
    </row>
    <row r="301" spans="1:29">
      <c r="A301" s="82"/>
      <c r="B301" s="82"/>
      <c r="C301" s="82"/>
      <c r="D301" s="82"/>
      <c r="E301" s="82"/>
      <c r="F301" s="82"/>
      <c r="G301" s="86"/>
      <c r="H301" s="86"/>
      <c r="I301" s="86"/>
      <c r="J301" s="86"/>
      <c r="K301" s="1"/>
      <c r="AC301" s="1"/>
    </row>
    <row r="302" spans="1:29">
      <c r="A302" s="82"/>
      <c r="B302" s="82"/>
      <c r="C302" s="82"/>
      <c r="D302" s="82"/>
      <c r="E302" s="82"/>
      <c r="F302" s="82"/>
      <c r="G302" s="86"/>
      <c r="H302" s="86"/>
      <c r="I302" s="86"/>
      <c r="J302" s="86"/>
      <c r="K302" s="1"/>
      <c r="AC302" s="1"/>
    </row>
    <row r="303" spans="1:29">
      <c r="A303" s="82"/>
      <c r="B303" s="82"/>
      <c r="C303" s="82"/>
      <c r="D303" s="82"/>
      <c r="E303" s="82"/>
      <c r="F303" s="82"/>
      <c r="G303" s="86"/>
      <c r="H303" s="86"/>
      <c r="I303" s="86"/>
      <c r="J303" s="86"/>
      <c r="K303" s="1"/>
      <c r="AC303" s="1"/>
    </row>
    <row r="304" spans="1:29">
      <c r="A304" s="82"/>
      <c r="B304" s="82"/>
      <c r="C304" s="82"/>
      <c r="D304" s="82"/>
      <c r="E304" s="82"/>
      <c r="F304" s="82"/>
      <c r="G304" s="86"/>
      <c r="H304" s="86"/>
      <c r="I304" s="86"/>
      <c r="J304" s="86"/>
      <c r="K304" s="1"/>
      <c r="AC304" s="1"/>
    </row>
    <row r="305" spans="1:29">
      <c r="A305" s="82"/>
      <c r="B305" s="82"/>
      <c r="C305" s="82"/>
      <c r="D305" s="82"/>
      <c r="E305" s="82"/>
      <c r="F305" s="82"/>
      <c r="G305" s="86"/>
      <c r="H305" s="86"/>
      <c r="I305" s="86"/>
      <c r="J305" s="86"/>
      <c r="K305" s="1"/>
      <c r="AC305" s="1"/>
    </row>
    <row r="306" spans="1:29">
      <c r="A306" s="82"/>
      <c r="B306" s="82"/>
      <c r="C306" s="82"/>
      <c r="D306" s="82"/>
      <c r="E306" s="82"/>
      <c r="F306" s="82"/>
      <c r="G306" s="86"/>
      <c r="H306" s="86"/>
      <c r="I306" s="86"/>
      <c r="J306" s="86"/>
      <c r="K306" s="1"/>
      <c r="AC306" s="1"/>
    </row>
    <row r="307" spans="1:29">
      <c r="A307" s="82"/>
      <c r="B307" s="82"/>
      <c r="C307" s="82"/>
      <c r="D307" s="82"/>
      <c r="E307" s="82"/>
      <c r="F307" s="82"/>
      <c r="G307" s="86"/>
      <c r="H307" s="86"/>
      <c r="I307" s="86"/>
      <c r="J307" s="86"/>
      <c r="K307" s="1"/>
      <c r="AC307" s="1"/>
    </row>
    <row r="308" spans="1:29">
      <c r="A308" s="82"/>
      <c r="B308" s="82"/>
      <c r="C308" s="82"/>
      <c r="D308" s="82"/>
      <c r="E308" s="82"/>
      <c r="F308" s="82"/>
      <c r="G308" s="86"/>
      <c r="H308" s="86"/>
      <c r="I308" s="86"/>
      <c r="J308" s="86"/>
      <c r="K308" s="1"/>
      <c r="AC308" s="1"/>
    </row>
    <row r="309" spans="1:29">
      <c r="A309" s="82"/>
      <c r="B309" s="82"/>
      <c r="C309" s="82"/>
      <c r="D309" s="82"/>
      <c r="E309" s="82"/>
      <c r="F309" s="82"/>
      <c r="G309" s="86"/>
      <c r="H309" s="86"/>
      <c r="I309" s="86"/>
      <c r="J309" s="86"/>
      <c r="K309" s="1"/>
      <c r="AC309" s="1"/>
    </row>
    <row r="310" spans="1:29">
      <c r="A310" s="82"/>
      <c r="B310" s="82"/>
      <c r="C310" s="82"/>
      <c r="D310" s="82"/>
      <c r="E310" s="82"/>
      <c r="F310" s="82"/>
      <c r="G310" s="86"/>
      <c r="H310" s="86"/>
      <c r="I310" s="86"/>
      <c r="J310" s="86"/>
      <c r="K310" s="1"/>
      <c r="AC310" s="1"/>
    </row>
    <row r="311" spans="1:29">
      <c r="A311" s="82"/>
      <c r="B311" s="82"/>
      <c r="C311" s="82"/>
      <c r="D311" s="82"/>
      <c r="E311" s="82"/>
      <c r="F311" s="82"/>
      <c r="G311" s="86"/>
      <c r="H311" s="86"/>
      <c r="I311" s="86"/>
      <c r="J311" s="86"/>
      <c r="K311" s="1"/>
      <c r="AC311" s="1"/>
    </row>
    <row r="312" spans="1:29">
      <c r="A312" s="82"/>
      <c r="B312" s="82"/>
      <c r="C312" s="82"/>
      <c r="D312" s="82"/>
      <c r="E312" s="82"/>
      <c r="F312" s="82"/>
      <c r="G312" s="86"/>
      <c r="H312" s="86"/>
      <c r="I312" s="86"/>
      <c r="J312" s="86"/>
      <c r="K312" s="1"/>
      <c r="AC312" s="1"/>
    </row>
    <row r="313" spans="1:29">
      <c r="A313" s="82"/>
      <c r="B313" s="82"/>
      <c r="C313" s="82"/>
      <c r="D313" s="82"/>
      <c r="E313" s="82"/>
      <c r="F313" s="82"/>
      <c r="G313" s="86"/>
      <c r="H313" s="86"/>
      <c r="I313" s="86"/>
      <c r="J313" s="86"/>
      <c r="K313" s="1"/>
      <c r="AC313" s="1"/>
    </row>
    <row r="314" spans="1:29">
      <c r="A314" s="82"/>
      <c r="B314" s="82"/>
      <c r="C314" s="82"/>
      <c r="D314" s="82"/>
      <c r="E314" s="82"/>
      <c r="F314" s="82"/>
      <c r="G314" s="86"/>
      <c r="H314" s="86"/>
      <c r="I314" s="86"/>
      <c r="J314" s="86"/>
      <c r="K314" s="1"/>
      <c r="AC314" s="1"/>
    </row>
    <row r="315" spans="1:29">
      <c r="A315" s="82"/>
      <c r="B315" s="82"/>
      <c r="C315" s="82"/>
      <c r="D315" s="82"/>
      <c r="E315" s="82"/>
      <c r="F315" s="82"/>
      <c r="G315" s="86"/>
      <c r="H315" s="86"/>
      <c r="I315" s="86"/>
      <c r="J315" s="86"/>
      <c r="K315" s="1"/>
      <c r="AC315" s="1"/>
    </row>
    <row r="316" spans="1:29">
      <c r="A316" s="82"/>
      <c r="B316" s="82"/>
      <c r="C316" s="82"/>
      <c r="D316" s="82"/>
      <c r="E316" s="82"/>
      <c r="F316" s="82"/>
      <c r="G316" s="86"/>
      <c r="H316" s="86"/>
      <c r="I316" s="86"/>
      <c r="J316" s="86"/>
      <c r="K316" s="1"/>
      <c r="AC316" s="1"/>
    </row>
    <row r="317" spans="1:29">
      <c r="A317" s="82"/>
      <c r="B317" s="82"/>
      <c r="C317" s="82"/>
      <c r="D317" s="82"/>
      <c r="E317" s="82"/>
      <c r="F317" s="82"/>
      <c r="G317" s="86"/>
      <c r="H317" s="86"/>
      <c r="I317" s="86"/>
      <c r="J317" s="86"/>
      <c r="K317" s="1"/>
      <c r="AC317" s="1"/>
    </row>
    <row r="318" spans="1:29">
      <c r="A318" s="82"/>
      <c r="B318" s="82"/>
      <c r="C318" s="82"/>
      <c r="D318" s="82"/>
      <c r="E318" s="82"/>
      <c r="F318" s="82"/>
      <c r="G318" s="86"/>
      <c r="H318" s="86"/>
      <c r="I318" s="86"/>
      <c r="J318" s="86"/>
      <c r="K318" s="1"/>
      <c r="AC318" s="1"/>
    </row>
    <row r="319" spans="1:29">
      <c r="A319" s="82"/>
      <c r="B319" s="82"/>
      <c r="C319" s="82"/>
      <c r="D319" s="82"/>
      <c r="E319" s="82"/>
      <c r="F319" s="82"/>
      <c r="G319" s="86"/>
      <c r="H319" s="86"/>
      <c r="I319" s="86"/>
      <c r="J319" s="86"/>
      <c r="K319" s="1"/>
      <c r="AC319" s="1"/>
    </row>
    <row r="320" spans="1:29">
      <c r="A320" s="82"/>
      <c r="B320" s="82"/>
      <c r="C320" s="82"/>
      <c r="D320" s="82"/>
      <c r="E320" s="82"/>
      <c r="F320" s="82"/>
      <c r="G320" s="86"/>
      <c r="H320" s="86"/>
      <c r="I320" s="86"/>
      <c r="J320" s="86"/>
      <c r="K320" s="1"/>
      <c r="AC320" s="1"/>
    </row>
    <row r="321" spans="1:29">
      <c r="A321" s="82"/>
      <c r="B321" s="82"/>
      <c r="C321" s="82"/>
      <c r="D321" s="82"/>
      <c r="E321" s="82"/>
      <c r="F321" s="82"/>
      <c r="G321" s="86"/>
      <c r="H321" s="86"/>
      <c r="I321" s="86"/>
      <c r="J321" s="86"/>
      <c r="K321" s="1"/>
      <c r="AC321" s="1"/>
    </row>
    <row r="322" spans="1:29">
      <c r="A322" s="82"/>
      <c r="B322" s="82"/>
      <c r="C322" s="82"/>
      <c r="D322" s="82"/>
      <c r="E322" s="82"/>
      <c r="F322" s="82"/>
      <c r="G322" s="86"/>
      <c r="H322" s="86"/>
      <c r="I322" s="86"/>
      <c r="J322" s="86"/>
      <c r="K322" s="1"/>
      <c r="AC322" s="1"/>
    </row>
    <row r="323" spans="1:29">
      <c r="A323" s="82"/>
      <c r="B323" s="82"/>
      <c r="C323" s="82"/>
      <c r="D323" s="82"/>
      <c r="E323" s="82"/>
      <c r="F323" s="82"/>
      <c r="G323" s="86"/>
      <c r="H323" s="86"/>
      <c r="I323" s="86"/>
      <c r="J323" s="86"/>
      <c r="K323" s="1"/>
      <c r="AC323" s="1"/>
    </row>
    <row r="324" spans="1:29">
      <c r="A324" s="82"/>
      <c r="B324" s="82"/>
      <c r="C324" s="82"/>
      <c r="D324" s="82"/>
      <c r="E324" s="82"/>
      <c r="F324" s="82"/>
      <c r="G324" s="86"/>
      <c r="H324" s="86"/>
      <c r="I324" s="86"/>
      <c r="J324" s="86"/>
      <c r="K324" s="1"/>
      <c r="AC324" s="1"/>
    </row>
    <row r="325" spans="1:29">
      <c r="A325" s="82"/>
      <c r="B325" s="82"/>
      <c r="C325" s="82"/>
      <c r="D325" s="82"/>
      <c r="E325" s="82"/>
      <c r="F325" s="82"/>
      <c r="G325" s="86"/>
      <c r="H325" s="86"/>
      <c r="I325" s="86"/>
      <c r="J325" s="86"/>
      <c r="K325" s="1"/>
      <c r="AC325" s="1"/>
    </row>
    <row r="326" spans="1:29">
      <c r="A326" s="82"/>
      <c r="B326" s="82"/>
      <c r="C326" s="82"/>
      <c r="D326" s="82"/>
      <c r="E326" s="82"/>
      <c r="F326" s="82"/>
      <c r="G326" s="86"/>
      <c r="H326" s="86"/>
      <c r="I326" s="86"/>
      <c r="J326" s="86"/>
      <c r="K326" s="1"/>
      <c r="AC326" s="1"/>
    </row>
    <row r="327" spans="1:29">
      <c r="A327" s="82"/>
      <c r="B327" s="82"/>
      <c r="C327" s="82"/>
      <c r="D327" s="82"/>
      <c r="E327" s="82"/>
      <c r="F327" s="82"/>
      <c r="G327" s="86"/>
      <c r="H327" s="86"/>
      <c r="I327" s="86"/>
      <c r="J327" s="86"/>
      <c r="K327" s="1"/>
      <c r="AC327" s="1"/>
    </row>
    <row r="328" spans="1:29">
      <c r="A328" s="82"/>
      <c r="B328" s="82"/>
      <c r="C328" s="82"/>
      <c r="D328" s="82"/>
      <c r="E328" s="82"/>
      <c r="F328" s="82"/>
      <c r="G328" s="86"/>
      <c r="H328" s="86"/>
      <c r="I328" s="86"/>
      <c r="J328" s="86"/>
      <c r="K328" s="1"/>
      <c r="AC328" s="1"/>
    </row>
    <row r="329" spans="1:29">
      <c r="A329" s="82"/>
      <c r="B329" s="82"/>
      <c r="C329" s="82"/>
      <c r="D329" s="82"/>
      <c r="E329" s="82"/>
      <c r="F329" s="82"/>
      <c r="G329" s="86"/>
      <c r="H329" s="86"/>
      <c r="I329" s="86"/>
      <c r="J329" s="86"/>
      <c r="K329" s="1"/>
      <c r="AC329" s="1"/>
    </row>
    <row r="330" spans="1:29">
      <c r="A330" s="82"/>
      <c r="B330" s="82"/>
      <c r="C330" s="82"/>
      <c r="D330" s="82"/>
      <c r="E330" s="82"/>
      <c r="F330" s="82"/>
      <c r="G330" s="86"/>
      <c r="H330" s="86"/>
      <c r="I330" s="86"/>
      <c r="J330" s="86"/>
      <c r="K330" s="1"/>
      <c r="AC330" s="1"/>
    </row>
    <row r="331" spans="1:29">
      <c r="A331" s="82"/>
      <c r="B331" s="82"/>
      <c r="C331" s="82"/>
      <c r="D331" s="82"/>
      <c r="E331" s="82"/>
      <c r="F331" s="82"/>
      <c r="G331" s="86"/>
      <c r="H331" s="86"/>
      <c r="I331" s="86"/>
      <c r="J331" s="86"/>
      <c r="K331" s="1"/>
      <c r="AC331" s="1"/>
    </row>
    <row r="332" spans="1:29">
      <c r="A332" s="82"/>
      <c r="B332" s="82"/>
      <c r="C332" s="82"/>
      <c r="D332" s="82"/>
      <c r="E332" s="82"/>
      <c r="F332" s="82"/>
      <c r="G332" s="86"/>
      <c r="H332" s="86"/>
      <c r="I332" s="86"/>
      <c r="J332" s="86"/>
      <c r="K332" s="1"/>
      <c r="AC332" s="1"/>
    </row>
    <row r="333" spans="1:29">
      <c r="A333" s="82"/>
      <c r="B333" s="82"/>
      <c r="C333" s="82"/>
      <c r="D333" s="82"/>
      <c r="E333" s="82"/>
      <c r="F333" s="82"/>
      <c r="G333" s="86"/>
      <c r="H333" s="86"/>
      <c r="I333" s="86"/>
      <c r="J333" s="86"/>
      <c r="K333" s="1"/>
      <c r="AC333" s="1"/>
    </row>
    <row r="334" spans="1:29">
      <c r="A334" s="82"/>
      <c r="B334" s="82"/>
      <c r="C334" s="82"/>
      <c r="D334" s="82"/>
      <c r="E334" s="82"/>
      <c r="F334" s="82"/>
      <c r="G334" s="86"/>
      <c r="H334" s="86"/>
      <c r="I334" s="86"/>
      <c r="J334" s="86"/>
      <c r="K334" s="1"/>
      <c r="AC334" s="1"/>
    </row>
    <row r="335" spans="1:29">
      <c r="A335" s="82"/>
      <c r="B335" s="82"/>
      <c r="C335" s="82"/>
      <c r="D335" s="82"/>
      <c r="E335" s="82"/>
      <c r="F335" s="82"/>
      <c r="G335" s="86"/>
      <c r="H335" s="86"/>
      <c r="I335" s="86"/>
      <c r="J335" s="86"/>
      <c r="K335" s="1"/>
      <c r="AC335" s="1"/>
    </row>
    <row r="336" spans="1:29">
      <c r="A336" s="82"/>
      <c r="B336" s="82"/>
      <c r="C336" s="82"/>
      <c r="D336" s="82"/>
      <c r="E336" s="82"/>
      <c r="F336" s="82"/>
      <c r="G336" s="86"/>
      <c r="H336" s="86"/>
      <c r="I336" s="86"/>
      <c r="J336" s="86"/>
      <c r="K336" s="1"/>
      <c r="AC336" s="1"/>
    </row>
    <row r="337" spans="1:29">
      <c r="A337" s="82"/>
      <c r="B337" s="82"/>
      <c r="C337" s="82"/>
      <c r="D337" s="82"/>
      <c r="E337" s="82"/>
      <c r="F337" s="82"/>
      <c r="G337" s="86"/>
      <c r="H337" s="86"/>
      <c r="I337" s="86"/>
      <c r="J337" s="86"/>
      <c r="K337" s="1"/>
      <c r="AC337" s="1"/>
    </row>
    <row r="338" spans="1:29">
      <c r="A338" s="82"/>
      <c r="B338" s="82"/>
      <c r="C338" s="82"/>
      <c r="D338" s="82"/>
      <c r="E338" s="82"/>
      <c r="F338" s="82"/>
      <c r="G338" s="86"/>
      <c r="H338" s="86"/>
      <c r="I338" s="86"/>
      <c r="J338" s="86"/>
      <c r="K338" s="1"/>
      <c r="AC338" s="1"/>
    </row>
    <row r="339" spans="1:29">
      <c r="A339" s="82"/>
      <c r="B339" s="82"/>
      <c r="C339" s="82"/>
      <c r="D339" s="82"/>
      <c r="E339" s="82"/>
      <c r="F339" s="82"/>
      <c r="G339" s="86"/>
      <c r="H339" s="86"/>
      <c r="I339" s="86"/>
      <c r="J339" s="86"/>
      <c r="K339" s="1"/>
      <c r="AC339" s="1"/>
    </row>
    <row r="340" spans="1:29">
      <c r="A340" s="82"/>
      <c r="B340" s="82"/>
      <c r="C340" s="82"/>
      <c r="D340" s="82"/>
      <c r="E340" s="82"/>
      <c r="F340" s="82"/>
      <c r="G340" s="86"/>
      <c r="H340" s="86"/>
      <c r="I340" s="86"/>
      <c r="J340" s="86"/>
      <c r="K340" s="1"/>
      <c r="AC340" s="1"/>
    </row>
    <row r="341" spans="1:29">
      <c r="A341" s="82"/>
      <c r="B341" s="82"/>
      <c r="C341" s="82"/>
      <c r="D341" s="82"/>
      <c r="E341" s="82"/>
      <c r="F341" s="82"/>
      <c r="G341" s="86"/>
      <c r="H341" s="86"/>
      <c r="I341" s="86"/>
      <c r="J341" s="86"/>
      <c r="K341" s="1"/>
      <c r="AC341" s="1"/>
    </row>
    <row r="342" spans="1:29">
      <c r="A342" s="82"/>
      <c r="B342" s="82"/>
      <c r="C342" s="82"/>
      <c r="D342" s="82"/>
      <c r="E342" s="82"/>
      <c r="F342" s="82"/>
      <c r="G342" s="86"/>
      <c r="H342" s="86"/>
      <c r="I342" s="86"/>
      <c r="J342" s="86"/>
      <c r="K342" s="1"/>
      <c r="AC342" s="1"/>
    </row>
    <row r="343" spans="1:29">
      <c r="A343" s="82"/>
      <c r="B343" s="82"/>
      <c r="C343" s="82"/>
      <c r="D343" s="82"/>
      <c r="E343" s="82"/>
      <c r="F343" s="82"/>
      <c r="G343" s="86"/>
      <c r="H343" s="86"/>
      <c r="I343" s="86"/>
      <c r="J343" s="86"/>
      <c r="K343" s="1"/>
      <c r="AC343" s="1"/>
    </row>
    <row r="344" spans="1:29">
      <c r="A344" s="82"/>
      <c r="B344" s="82"/>
      <c r="C344" s="82"/>
      <c r="D344" s="82"/>
      <c r="E344" s="82"/>
      <c r="F344" s="82"/>
      <c r="G344" s="86"/>
      <c r="H344" s="86"/>
      <c r="I344" s="86"/>
      <c r="J344" s="86"/>
      <c r="K344" s="1"/>
      <c r="AC344" s="1"/>
    </row>
    <row r="345" spans="1:29">
      <c r="A345" s="82"/>
      <c r="B345" s="82"/>
      <c r="C345" s="82"/>
      <c r="D345" s="82"/>
      <c r="E345" s="82"/>
      <c r="F345" s="82"/>
      <c r="G345" s="86"/>
      <c r="H345" s="86"/>
      <c r="I345" s="86"/>
      <c r="J345" s="86"/>
      <c r="K345" s="1"/>
      <c r="AC345" s="1"/>
    </row>
    <row r="346" spans="1:29">
      <c r="A346" s="82"/>
      <c r="B346" s="82"/>
      <c r="C346" s="82"/>
      <c r="D346" s="82"/>
      <c r="E346" s="82"/>
      <c r="F346" s="82"/>
      <c r="G346" s="86"/>
      <c r="H346" s="86"/>
      <c r="I346" s="86"/>
      <c r="J346" s="86"/>
      <c r="K346" s="1"/>
      <c r="AC346" s="1"/>
    </row>
    <row r="347" spans="1:29">
      <c r="A347" s="82"/>
      <c r="B347" s="82"/>
      <c r="C347" s="82"/>
      <c r="D347" s="82"/>
      <c r="E347" s="82"/>
      <c r="F347" s="82"/>
      <c r="G347" s="86"/>
      <c r="H347" s="86"/>
      <c r="I347" s="86"/>
      <c r="J347" s="86"/>
      <c r="K347" s="1"/>
      <c r="AC347" s="1"/>
    </row>
    <row r="348" spans="1:29">
      <c r="A348" s="82"/>
      <c r="B348" s="82"/>
      <c r="C348" s="82"/>
      <c r="D348" s="82"/>
      <c r="E348" s="82"/>
      <c r="F348" s="82"/>
      <c r="G348" s="86"/>
      <c r="H348" s="86"/>
      <c r="I348" s="86"/>
      <c r="J348" s="86"/>
      <c r="K348" s="1"/>
      <c r="AC348" s="1"/>
    </row>
    <row r="349" spans="1:29">
      <c r="A349" s="82"/>
      <c r="B349" s="82"/>
      <c r="C349" s="82"/>
      <c r="D349" s="82"/>
      <c r="E349" s="82"/>
      <c r="F349" s="82"/>
      <c r="G349" s="86"/>
      <c r="H349" s="86"/>
      <c r="I349" s="86"/>
      <c r="J349" s="86"/>
      <c r="K349" s="1"/>
      <c r="AC349" s="1"/>
    </row>
    <row r="350" spans="1:29">
      <c r="A350" s="82"/>
      <c r="B350" s="82"/>
      <c r="C350" s="82"/>
      <c r="D350" s="82"/>
      <c r="E350" s="82"/>
      <c r="F350" s="82"/>
      <c r="G350" s="86"/>
      <c r="H350" s="86"/>
      <c r="I350" s="86"/>
      <c r="J350" s="86"/>
      <c r="K350" s="1"/>
      <c r="AC350" s="1"/>
    </row>
    <row r="351" spans="1:29">
      <c r="A351" s="82"/>
      <c r="B351" s="82"/>
      <c r="C351" s="82"/>
      <c r="D351" s="82"/>
      <c r="E351" s="82"/>
      <c r="F351" s="82"/>
      <c r="G351" s="86"/>
      <c r="H351" s="86"/>
      <c r="I351" s="86"/>
      <c r="J351" s="86"/>
      <c r="K351" s="1"/>
      <c r="AC351" s="1"/>
    </row>
    <row r="352" spans="1:29">
      <c r="A352" s="82"/>
      <c r="B352" s="82"/>
      <c r="C352" s="82"/>
      <c r="D352" s="82"/>
      <c r="E352" s="82"/>
      <c r="F352" s="82"/>
      <c r="G352" s="86"/>
      <c r="H352" s="86"/>
      <c r="I352" s="86"/>
      <c r="J352" s="86"/>
      <c r="K352" s="1"/>
      <c r="AC352" s="1"/>
    </row>
    <row r="353" spans="1:29">
      <c r="A353" s="82"/>
      <c r="B353" s="82"/>
      <c r="C353" s="82"/>
      <c r="D353" s="82"/>
      <c r="E353" s="82"/>
      <c r="F353" s="82"/>
      <c r="G353" s="86"/>
      <c r="H353" s="86"/>
      <c r="I353" s="86"/>
      <c r="J353" s="86"/>
      <c r="K353" s="1"/>
      <c r="AC353" s="1"/>
    </row>
    <row r="354" spans="1:29">
      <c r="A354" s="82"/>
      <c r="B354" s="82"/>
      <c r="C354" s="82"/>
      <c r="D354" s="82"/>
      <c r="E354" s="82"/>
      <c r="F354" s="82"/>
      <c r="G354" s="86"/>
      <c r="H354" s="86"/>
      <c r="I354" s="86"/>
      <c r="J354" s="86"/>
      <c r="K354" s="1"/>
      <c r="AC354" s="1"/>
    </row>
    <row r="355" spans="1:29">
      <c r="A355" s="82"/>
      <c r="B355" s="82"/>
      <c r="C355" s="82"/>
      <c r="D355" s="82"/>
      <c r="E355" s="82"/>
      <c r="F355" s="82"/>
      <c r="G355" s="86"/>
      <c r="H355" s="86"/>
      <c r="I355" s="86"/>
      <c r="J355" s="86"/>
      <c r="K355" s="1"/>
      <c r="AC355" s="1"/>
    </row>
    <row r="356" spans="1:29">
      <c r="A356" s="82"/>
      <c r="B356" s="82"/>
      <c r="C356" s="82"/>
      <c r="D356" s="82"/>
      <c r="E356" s="82"/>
      <c r="F356" s="82"/>
      <c r="G356" s="86"/>
      <c r="H356" s="86"/>
      <c r="I356" s="86"/>
      <c r="J356" s="86"/>
      <c r="K356" s="1"/>
      <c r="AC356" s="1"/>
    </row>
    <row r="357" spans="1:29">
      <c r="A357" s="82"/>
      <c r="B357" s="82"/>
      <c r="C357" s="82"/>
      <c r="D357" s="82"/>
      <c r="E357" s="82"/>
      <c r="F357" s="82"/>
      <c r="G357" s="86"/>
      <c r="H357" s="86"/>
      <c r="I357" s="86"/>
      <c r="J357" s="86"/>
      <c r="K357" s="1"/>
      <c r="AC357" s="1"/>
    </row>
    <row r="358" spans="1:29">
      <c r="A358" s="82"/>
      <c r="B358" s="82"/>
      <c r="C358" s="82"/>
      <c r="D358" s="82"/>
      <c r="E358" s="82"/>
      <c r="F358" s="82"/>
      <c r="G358" s="86"/>
      <c r="H358" s="86"/>
      <c r="I358" s="86"/>
      <c r="J358" s="86"/>
      <c r="K358" s="1"/>
      <c r="AC358" s="1"/>
    </row>
    <row r="359" spans="1:29">
      <c r="A359" s="82"/>
      <c r="B359" s="82"/>
      <c r="C359" s="82"/>
      <c r="D359" s="82"/>
      <c r="E359" s="82"/>
      <c r="F359" s="82"/>
      <c r="G359" s="86"/>
      <c r="H359" s="86"/>
      <c r="I359" s="86"/>
      <c r="J359" s="86"/>
      <c r="K359" s="1"/>
      <c r="AC359" s="1"/>
    </row>
    <row r="360" spans="1:29">
      <c r="A360" s="82"/>
      <c r="B360" s="82"/>
      <c r="C360" s="82"/>
      <c r="D360" s="82"/>
      <c r="E360" s="82"/>
      <c r="F360" s="82"/>
      <c r="G360" s="86"/>
      <c r="H360" s="86"/>
      <c r="I360" s="86"/>
      <c r="J360" s="86"/>
      <c r="K360" s="1"/>
      <c r="AC360" s="1"/>
    </row>
    <row r="361" spans="1:29">
      <c r="A361" s="82"/>
      <c r="B361" s="82"/>
      <c r="C361" s="82"/>
      <c r="D361" s="82"/>
      <c r="E361" s="82"/>
      <c r="F361" s="82"/>
      <c r="G361" s="86"/>
      <c r="H361" s="86"/>
      <c r="I361" s="86"/>
      <c r="J361" s="86"/>
      <c r="K361" s="1"/>
      <c r="AC361" s="1"/>
    </row>
    <row r="362" spans="1:29">
      <c r="A362" s="82"/>
      <c r="B362" s="82"/>
      <c r="C362" s="82"/>
      <c r="D362" s="82"/>
      <c r="E362" s="82"/>
      <c r="F362" s="82"/>
      <c r="G362" s="86"/>
      <c r="H362" s="86"/>
      <c r="I362" s="86"/>
      <c r="J362" s="86"/>
      <c r="K362" s="1"/>
      <c r="AC362" s="1"/>
    </row>
    <row r="363" spans="1:29">
      <c r="A363" s="82"/>
      <c r="B363" s="82"/>
      <c r="C363" s="82"/>
      <c r="D363" s="82"/>
      <c r="E363" s="82"/>
      <c r="F363" s="82"/>
      <c r="G363" s="86"/>
      <c r="H363" s="86"/>
      <c r="I363" s="86"/>
      <c r="J363" s="86"/>
      <c r="K363" s="1"/>
      <c r="AC363" s="1"/>
    </row>
    <row r="364" spans="1:29">
      <c r="A364" s="82"/>
      <c r="B364" s="82"/>
      <c r="C364" s="82"/>
      <c r="D364" s="82"/>
      <c r="E364" s="82"/>
      <c r="F364" s="82"/>
      <c r="G364" s="86"/>
      <c r="H364" s="86"/>
      <c r="I364" s="86"/>
      <c r="J364" s="86"/>
      <c r="K364" s="1"/>
      <c r="AC364" s="1"/>
    </row>
    <row r="365" spans="1:29">
      <c r="A365" s="82"/>
      <c r="B365" s="82"/>
      <c r="C365" s="82"/>
      <c r="D365" s="82"/>
      <c r="E365" s="82"/>
      <c r="F365" s="82"/>
      <c r="G365" s="86"/>
      <c r="H365" s="86"/>
      <c r="I365" s="86"/>
      <c r="J365" s="86"/>
      <c r="K365" s="1"/>
      <c r="AC365" s="1"/>
    </row>
    <row r="366" spans="1:29">
      <c r="A366" s="82"/>
      <c r="B366" s="82"/>
      <c r="C366" s="82"/>
      <c r="D366" s="82"/>
      <c r="E366" s="82"/>
      <c r="F366" s="82"/>
      <c r="G366" s="86"/>
      <c r="H366" s="86"/>
      <c r="I366" s="86"/>
      <c r="J366" s="86"/>
      <c r="K366" s="1"/>
      <c r="AC366" s="1"/>
    </row>
    <row r="367" spans="1:29">
      <c r="A367" s="82"/>
      <c r="B367" s="82"/>
      <c r="C367" s="82"/>
      <c r="D367" s="82"/>
      <c r="E367" s="82"/>
      <c r="F367" s="82"/>
      <c r="G367" s="86"/>
      <c r="H367" s="86"/>
      <c r="I367" s="86"/>
      <c r="J367" s="86"/>
      <c r="K367" s="1"/>
      <c r="AC367" s="1"/>
    </row>
    <row r="368" spans="1:29">
      <c r="A368" s="82"/>
      <c r="B368" s="82"/>
      <c r="C368" s="82"/>
      <c r="D368" s="82"/>
      <c r="E368" s="82"/>
      <c r="F368" s="82"/>
      <c r="G368" s="86"/>
      <c r="H368" s="86"/>
      <c r="I368" s="86"/>
      <c r="J368" s="86"/>
      <c r="K368" s="1"/>
      <c r="AC368" s="1"/>
    </row>
    <row r="369" spans="1:29">
      <c r="A369" s="82"/>
      <c r="B369" s="82"/>
      <c r="C369" s="82"/>
      <c r="D369" s="82"/>
      <c r="E369" s="82"/>
      <c r="F369" s="82"/>
      <c r="G369" s="86"/>
      <c r="H369" s="86"/>
      <c r="I369" s="86"/>
      <c r="J369" s="86"/>
      <c r="K369" s="1"/>
      <c r="AC369" s="1"/>
    </row>
    <row r="370" spans="1:29">
      <c r="A370" s="82"/>
      <c r="B370" s="82"/>
      <c r="C370" s="82"/>
      <c r="D370" s="82"/>
      <c r="E370" s="82"/>
      <c r="F370" s="82"/>
      <c r="G370" s="86"/>
      <c r="H370" s="86"/>
      <c r="I370" s="86"/>
      <c r="J370" s="86"/>
      <c r="K370" s="1"/>
      <c r="AC370" s="1"/>
    </row>
    <row r="371" spans="1:29">
      <c r="A371" s="82"/>
      <c r="B371" s="82"/>
      <c r="C371" s="82"/>
      <c r="D371" s="82"/>
      <c r="E371" s="82"/>
      <c r="F371" s="82"/>
      <c r="G371" s="86"/>
      <c r="H371" s="86"/>
      <c r="I371" s="86"/>
      <c r="J371" s="86"/>
      <c r="K371" s="1"/>
      <c r="AC371" s="1"/>
    </row>
    <row r="372" spans="1:29">
      <c r="A372" s="82"/>
      <c r="B372" s="82"/>
      <c r="C372" s="82"/>
      <c r="D372" s="82"/>
      <c r="E372" s="82"/>
      <c r="F372" s="82"/>
      <c r="G372" s="86"/>
      <c r="H372" s="86"/>
      <c r="I372" s="86"/>
      <c r="J372" s="86"/>
      <c r="K372" s="1"/>
      <c r="AC372" s="1"/>
    </row>
    <row r="373" spans="1:29">
      <c r="A373" s="82"/>
      <c r="B373" s="82"/>
      <c r="C373" s="82"/>
      <c r="D373" s="82"/>
      <c r="E373" s="82"/>
      <c r="F373" s="82"/>
      <c r="G373" s="86"/>
      <c r="H373" s="86"/>
      <c r="I373" s="86"/>
      <c r="J373" s="86"/>
      <c r="K373" s="1"/>
      <c r="AC373" s="1"/>
    </row>
    <row r="374" spans="1:29">
      <c r="A374" s="82"/>
      <c r="B374" s="82"/>
      <c r="C374" s="82"/>
      <c r="D374" s="82"/>
      <c r="E374" s="82"/>
      <c r="F374" s="82"/>
      <c r="G374" s="86"/>
      <c r="H374" s="86"/>
      <c r="I374" s="86"/>
      <c r="J374" s="86"/>
      <c r="K374" s="1"/>
      <c r="AC374" s="1"/>
    </row>
    <row r="375" spans="1:29">
      <c r="A375" s="82"/>
      <c r="B375" s="82"/>
      <c r="C375" s="82"/>
      <c r="D375" s="82"/>
      <c r="E375" s="82"/>
      <c r="F375" s="82"/>
      <c r="G375" s="86"/>
      <c r="H375" s="86"/>
      <c r="I375" s="86"/>
      <c r="J375" s="86"/>
      <c r="K375" s="1"/>
      <c r="AC375" s="1"/>
    </row>
    <row r="376" spans="1:29">
      <c r="A376" s="82"/>
      <c r="B376" s="82"/>
      <c r="C376" s="82"/>
      <c r="D376" s="82"/>
      <c r="E376" s="82"/>
      <c r="F376" s="82"/>
      <c r="G376" s="86"/>
      <c r="H376" s="86"/>
      <c r="I376" s="86"/>
      <c r="J376" s="86"/>
      <c r="K376" s="1"/>
      <c r="AC376" s="1"/>
    </row>
    <row r="377" spans="1:29">
      <c r="A377" s="82"/>
      <c r="B377" s="82"/>
      <c r="C377" s="82"/>
      <c r="D377" s="82"/>
      <c r="E377" s="82"/>
      <c r="F377" s="82"/>
      <c r="G377" s="86"/>
      <c r="H377" s="86"/>
      <c r="I377" s="86"/>
      <c r="J377" s="86"/>
      <c r="K377" s="1"/>
      <c r="AC377" s="1"/>
    </row>
    <row r="378" spans="1:29">
      <c r="A378" s="82"/>
      <c r="B378" s="82"/>
      <c r="C378" s="82"/>
      <c r="D378" s="82"/>
      <c r="E378" s="82"/>
      <c r="F378" s="82"/>
      <c r="G378" s="86"/>
      <c r="H378" s="86"/>
      <c r="I378" s="86"/>
      <c r="J378" s="86"/>
      <c r="K378" s="1"/>
      <c r="AC378" s="1"/>
    </row>
    <row r="379" spans="1:29">
      <c r="A379" s="82"/>
      <c r="B379" s="82"/>
      <c r="C379" s="82"/>
      <c r="D379" s="82"/>
      <c r="E379" s="82"/>
      <c r="F379" s="82"/>
      <c r="G379" s="86"/>
      <c r="H379" s="86"/>
      <c r="I379" s="86"/>
      <c r="J379" s="86"/>
      <c r="K379" s="1"/>
      <c r="AC379" s="1"/>
    </row>
    <row r="380" spans="1:29">
      <c r="A380" s="82"/>
      <c r="B380" s="82"/>
      <c r="C380" s="82"/>
      <c r="D380" s="82"/>
      <c r="E380" s="82"/>
      <c r="F380" s="82"/>
      <c r="G380" s="86"/>
      <c r="H380" s="86"/>
      <c r="I380" s="86"/>
      <c r="J380" s="86"/>
      <c r="K380" s="1"/>
      <c r="AC380" s="1"/>
    </row>
    <row r="381" spans="1:29">
      <c r="A381" s="82"/>
      <c r="B381" s="82"/>
      <c r="C381" s="82"/>
      <c r="D381" s="82"/>
      <c r="E381" s="82"/>
      <c r="F381" s="82"/>
      <c r="G381" s="86"/>
      <c r="H381" s="86"/>
      <c r="I381" s="86"/>
      <c r="J381" s="86"/>
      <c r="K381" s="1"/>
      <c r="AC381" s="1"/>
    </row>
    <row r="382" spans="1:29">
      <c r="A382" s="82"/>
      <c r="B382" s="82"/>
      <c r="C382" s="82"/>
      <c r="D382" s="82"/>
      <c r="E382" s="82"/>
      <c r="F382" s="82"/>
      <c r="G382" s="86"/>
      <c r="H382" s="86"/>
      <c r="I382" s="86"/>
      <c r="J382" s="86"/>
      <c r="K382" s="1"/>
      <c r="AC382" s="1"/>
    </row>
    <row r="383" spans="1:29">
      <c r="A383" s="82"/>
      <c r="B383" s="82"/>
      <c r="C383" s="82"/>
      <c r="D383" s="82"/>
      <c r="E383" s="82"/>
      <c r="F383" s="82"/>
      <c r="G383" s="86"/>
      <c r="H383" s="86"/>
      <c r="I383" s="86"/>
      <c r="J383" s="86"/>
      <c r="K383" s="1"/>
      <c r="AC383" s="1"/>
    </row>
    <row r="384" spans="1:29">
      <c r="A384" s="82"/>
      <c r="B384" s="82"/>
      <c r="C384" s="82"/>
      <c r="D384" s="82"/>
      <c r="E384" s="82"/>
      <c r="F384" s="82"/>
      <c r="G384" s="86"/>
      <c r="H384" s="86"/>
      <c r="I384" s="86"/>
      <c r="J384" s="86"/>
      <c r="K384" s="1"/>
      <c r="AC384" s="1"/>
    </row>
    <row r="385" spans="1:29">
      <c r="A385" s="82"/>
      <c r="B385" s="82"/>
      <c r="C385" s="82"/>
      <c r="D385" s="82"/>
      <c r="E385" s="82"/>
      <c r="F385" s="82"/>
      <c r="G385" s="86"/>
      <c r="H385" s="86"/>
      <c r="I385" s="86"/>
      <c r="J385" s="86"/>
      <c r="K385" s="1"/>
      <c r="AC385" s="1"/>
    </row>
    <row r="386" spans="1:29">
      <c r="A386" s="82"/>
      <c r="B386" s="82"/>
      <c r="C386" s="82"/>
      <c r="D386" s="82"/>
      <c r="E386" s="82"/>
      <c r="F386" s="82"/>
      <c r="G386" s="86"/>
      <c r="H386" s="86"/>
      <c r="I386" s="86"/>
      <c r="J386" s="86"/>
      <c r="K386" s="1"/>
      <c r="AC386" s="1"/>
    </row>
    <row r="387" spans="1:29">
      <c r="A387" s="82"/>
      <c r="B387" s="82"/>
      <c r="C387" s="82"/>
      <c r="D387" s="82"/>
      <c r="E387" s="82"/>
      <c r="F387" s="82"/>
      <c r="G387" s="86"/>
      <c r="H387" s="86"/>
      <c r="I387" s="86"/>
      <c r="J387" s="86"/>
      <c r="K387" s="1"/>
      <c r="AC387" s="1"/>
    </row>
    <row r="388" spans="1:29">
      <c r="A388" s="82"/>
      <c r="B388" s="82"/>
      <c r="C388" s="82"/>
      <c r="D388" s="82"/>
      <c r="E388" s="82"/>
      <c r="F388" s="82"/>
      <c r="G388" s="86"/>
      <c r="H388" s="86"/>
      <c r="I388" s="86"/>
      <c r="J388" s="86"/>
      <c r="K388" s="1"/>
      <c r="AC388" s="1"/>
    </row>
    <row r="389" spans="1:29">
      <c r="A389" s="82"/>
      <c r="B389" s="82"/>
      <c r="C389" s="82"/>
      <c r="D389" s="82"/>
      <c r="E389" s="82"/>
      <c r="F389" s="82"/>
      <c r="G389" s="86"/>
      <c r="H389" s="86"/>
      <c r="I389" s="86"/>
      <c r="J389" s="86"/>
      <c r="K389" s="1"/>
      <c r="AC389" s="1"/>
    </row>
    <row r="390" spans="1:29">
      <c r="A390" s="82"/>
      <c r="B390" s="82"/>
      <c r="C390" s="82"/>
      <c r="D390" s="82"/>
      <c r="E390" s="82"/>
      <c r="F390" s="82"/>
      <c r="G390" s="86"/>
      <c r="H390" s="86"/>
      <c r="I390" s="86"/>
      <c r="J390" s="86"/>
      <c r="K390" s="1"/>
      <c r="AC390" s="1"/>
    </row>
    <row r="391" spans="1:29">
      <c r="A391" s="82"/>
      <c r="B391" s="82"/>
      <c r="C391" s="82"/>
      <c r="D391" s="82"/>
      <c r="E391" s="82"/>
      <c r="F391" s="82"/>
      <c r="G391" s="86"/>
      <c r="H391" s="86"/>
      <c r="I391" s="86"/>
      <c r="J391" s="86"/>
      <c r="K391" s="1"/>
      <c r="AC391" s="1"/>
    </row>
    <row r="392" spans="1:29">
      <c r="A392" s="82"/>
      <c r="B392" s="82"/>
      <c r="C392" s="82"/>
      <c r="D392" s="82"/>
      <c r="E392" s="82"/>
      <c r="F392" s="82"/>
      <c r="G392" s="86"/>
      <c r="H392" s="86"/>
      <c r="I392" s="86"/>
      <c r="J392" s="86"/>
      <c r="K392" s="1"/>
      <c r="AC392" s="1"/>
    </row>
    <row r="393" spans="1:29">
      <c r="A393" s="82"/>
      <c r="B393" s="82"/>
      <c r="C393" s="82"/>
      <c r="D393" s="82"/>
      <c r="E393" s="82"/>
      <c r="F393" s="82"/>
      <c r="G393" s="86"/>
      <c r="H393" s="86"/>
      <c r="I393" s="86"/>
      <c r="J393" s="86"/>
      <c r="K393" s="1"/>
      <c r="AC393" s="1"/>
    </row>
    <row r="394" spans="1:29">
      <c r="A394" s="82"/>
      <c r="B394" s="82"/>
      <c r="C394" s="82"/>
      <c r="D394" s="82"/>
      <c r="E394" s="82"/>
      <c r="F394" s="82"/>
      <c r="G394" s="86"/>
      <c r="H394" s="86"/>
      <c r="I394" s="86"/>
      <c r="J394" s="86"/>
      <c r="K394" s="1"/>
      <c r="AC394" s="1"/>
    </row>
    <row r="395" spans="1:29">
      <c r="A395" s="82"/>
      <c r="B395" s="82"/>
      <c r="C395" s="82"/>
      <c r="D395" s="82"/>
      <c r="E395" s="82"/>
      <c r="F395" s="82"/>
      <c r="G395" s="86"/>
      <c r="H395" s="86"/>
      <c r="I395" s="86"/>
      <c r="J395" s="86"/>
      <c r="K395" s="1"/>
      <c r="AC395" s="1"/>
    </row>
    <row r="396" spans="1:29">
      <c r="A396" s="82"/>
      <c r="B396" s="82"/>
      <c r="C396" s="82"/>
      <c r="D396" s="82"/>
      <c r="E396" s="82"/>
      <c r="F396" s="82"/>
      <c r="G396" s="86"/>
      <c r="H396" s="86"/>
      <c r="I396" s="86"/>
      <c r="J396" s="86"/>
      <c r="K396" s="1"/>
      <c r="AC396" s="1"/>
    </row>
    <row r="397" spans="1:29">
      <c r="A397" s="82"/>
      <c r="B397" s="82"/>
      <c r="C397" s="82"/>
      <c r="D397" s="82"/>
      <c r="E397" s="82"/>
      <c r="F397" s="82"/>
      <c r="G397" s="86"/>
      <c r="H397" s="86"/>
      <c r="I397" s="86"/>
      <c r="J397" s="86"/>
      <c r="K397" s="1"/>
      <c r="AC397" s="1"/>
    </row>
    <row r="398" spans="1:29">
      <c r="A398" s="82"/>
      <c r="B398" s="82"/>
      <c r="C398" s="82"/>
      <c r="D398" s="82"/>
      <c r="E398" s="82"/>
      <c r="F398" s="82"/>
      <c r="G398" s="86"/>
      <c r="H398" s="86"/>
      <c r="I398" s="86"/>
      <c r="J398" s="86"/>
      <c r="K398" s="1"/>
      <c r="AC398" s="1"/>
    </row>
    <row r="399" spans="1:29">
      <c r="A399" s="82"/>
      <c r="B399" s="82"/>
      <c r="C399" s="82"/>
      <c r="D399" s="82"/>
      <c r="E399" s="82"/>
      <c r="F399" s="82"/>
      <c r="G399" s="86"/>
      <c r="H399" s="86"/>
      <c r="I399" s="86"/>
      <c r="J399" s="86"/>
      <c r="K399" s="1"/>
      <c r="AC399" s="1"/>
    </row>
    <row r="400" spans="1:29">
      <c r="A400" s="82"/>
      <c r="B400" s="82"/>
      <c r="C400" s="82"/>
      <c r="D400" s="82"/>
      <c r="E400" s="82"/>
      <c r="F400" s="82"/>
      <c r="G400" s="86"/>
      <c r="H400" s="86"/>
      <c r="I400" s="86"/>
      <c r="J400" s="86"/>
      <c r="K400" s="1"/>
      <c r="AC400" s="1"/>
    </row>
    <row r="401" spans="1:29">
      <c r="A401" s="82"/>
      <c r="B401" s="82"/>
      <c r="C401" s="82"/>
      <c r="D401" s="82"/>
      <c r="E401" s="82"/>
      <c r="F401" s="82"/>
      <c r="G401" s="86"/>
      <c r="H401" s="86"/>
      <c r="I401" s="86"/>
      <c r="J401" s="86"/>
      <c r="K401" s="1"/>
      <c r="AC401" s="1"/>
    </row>
    <row r="402" spans="1:29">
      <c r="A402" s="82"/>
      <c r="B402" s="82"/>
      <c r="C402" s="82"/>
      <c r="D402" s="82"/>
      <c r="E402" s="82"/>
      <c r="F402" s="82"/>
      <c r="G402" s="86"/>
      <c r="H402" s="86"/>
      <c r="I402" s="86"/>
      <c r="J402" s="86"/>
      <c r="K402" s="1"/>
      <c r="AC402" s="1"/>
    </row>
    <row r="403" spans="1:29">
      <c r="A403" s="82"/>
      <c r="B403" s="82"/>
      <c r="C403" s="82"/>
      <c r="D403" s="82"/>
      <c r="E403" s="82"/>
      <c r="F403" s="82"/>
      <c r="G403" s="86"/>
      <c r="H403" s="86"/>
      <c r="I403" s="86"/>
      <c r="J403" s="86"/>
      <c r="K403" s="1"/>
      <c r="AC403" s="1"/>
    </row>
    <row r="404" spans="1:29">
      <c r="A404" s="82"/>
      <c r="B404" s="82"/>
      <c r="C404" s="82"/>
      <c r="D404" s="82"/>
      <c r="E404" s="82"/>
      <c r="F404" s="82"/>
      <c r="G404" s="86"/>
      <c r="H404" s="86"/>
      <c r="I404" s="86"/>
      <c r="J404" s="86"/>
      <c r="K404" s="1"/>
      <c r="AC404" s="1"/>
    </row>
    <row r="405" spans="1:29">
      <c r="A405" s="82"/>
      <c r="B405" s="82"/>
      <c r="C405" s="82"/>
      <c r="D405" s="82"/>
      <c r="E405" s="82"/>
      <c r="F405" s="82"/>
      <c r="G405" s="86"/>
      <c r="H405" s="86"/>
      <c r="I405" s="86"/>
      <c r="J405" s="86"/>
      <c r="K405" s="1"/>
      <c r="AC405" s="1"/>
    </row>
    <row r="406" spans="1:29">
      <c r="A406" s="82"/>
      <c r="B406" s="82"/>
      <c r="C406" s="82"/>
      <c r="D406" s="82"/>
      <c r="E406" s="82"/>
      <c r="F406" s="82"/>
      <c r="G406" s="86"/>
      <c r="H406" s="86"/>
      <c r="I406" s="86"/>
      <c r="J406" s="86"/>
      <c r="K406" s="1"/>
      <c r="AC406" s="1"/>
    </row>
    <row r="407" spans="1:29">
      <c r="A407" s="82"/>
      <c r="B407" s="82"/>
      <c r="C407" s="82"/>
      <c r="D407" s="82"/>
      <c r="E407" s="82"/>
      <c r="F407" s="82"/>
      <c r="G407" s="86"/>
      <c r="H407" s="86"/>
      <c r="I407" s="86"/>
      <c r="J407" s="86"/>
      <c r="K407" s="1"/>
      <c r="AC407" s="1"/>
    </row>
    <row r="408" spans="1:29">
      <c r="A408" s="82"/>
      <c r="B408" s="82"/>
      <c r="C408" s="82"/>
      <c r="D408" s="82"/>
      <c r="E408" s="82"/>
      <c r="F408" s="82"/>
      <c r="G408" s="86"/>
      <c r="H408" s="86"/>
      <c r="I408" s="86"/>
      <c r="J408" s="86"/>
      <c r="K408" s="1"/>
      <c r="AC408" s="1"/>
    </row>
    <row r="409" spans="1:29">
      <c r="A409" s="82"/>
      <c r="B409" s="82"/>
      <c r="C409" s="82"/>
      <c r="D409" s="82"/>
      <c r="E409" s="82"/>
      <c r="F409" s="82"/>
      <c r="G409" s="86"/>
      <c r="H409" s="86"/>
      <c r="I409" s="86"/>
      <c r="J409" s="86"/>
      <c r="K409" s="1"/>
      <c r="AC409" s="1"/>
    </row>
    <row r="410" spans="1:29">
      <c r="A410" s="82"/>
      <c r="B410" s="82"/>
      <c r="C410" s="82"/>
      <c r="D410" s="82"/>
      <c r="E410" s="82"/>
      <c r="F410" s="82"/>
      <c r="G410" s="86"/>
      <c r="H410" s="86"/>
      <c r="I410" s="86"/>
      <c r="J410" s="86"/>
      <c r="K410" s="1"/>
      <c r="AC410" s="1"/>
    </row>
    <row r="411" spans="1:29">
      <c r="A411" s="82"/>
      <c r="B411" s="82"/>
      <c r="C411" s="82"/>
      <c r="D411" s="82"/>
      <c r="E411" s="82"/>
      <c r="F411" s="82"/>
      <c r="G411" s="86"/>
      <c r="H411" s="86"/>
      <c r="I411" s="86"/>
      <c r="J411" s="86"/>
      <c r="K411" s="1"/>
      <c r="AC411" s="1"/>
    </row>
    <row r="412" spans="1:29">
      <c r="A412" s="82"/>
      <c r="B412" s="82"/>
      <c r="C412" s="82"/>
      <c r="D412" s="82"/>
      <c r="E412" s="82"/>
      <c r="F412" s="82"/>
      <c r="G412" s="86"/>
      <c r="H412" s="86"/>
      <c r="I412" s="86"/>
      <c r="J412" s="86"/>
      <c r="K412" s="1"/>
      <c r="AC412" s="1"/>
    </row>
    <row r="413" spans="1:29">
      <c r="A413" s="82"/>
      <c r="B413" s="82"/>
      <c r="C413" s="82"/>
      <c r="D413" s="82"/>
      <c r="E413" s="82"/>
      <c r="F413" s="82"/>
      <c r="G413" s="86"/>
      <c r="H413" s="86"/>
      <c r="I413" s="86"/>
      <c r="J413" s="86"/>
      <c r="K413" s="1"/>
      <c r="AC413" s="1"/>
    </row>
    <row r="414" spans="1:29">
      <c r="A414" s="82"/>
      <c r="B414" s="82"/>
      <c r="C414" s="82"/>
      <c r="D414" s="82"/>
      <c r="E414" s="82"/>
      <c r="F414" s="82"/>
      <c r="G414" s="86"/>
      <c r="H414" s="86"/>
      <c r="I414" s="86"/>
      <c r="J414" s="86"/>
      <c r="K414" s="1"/>
      <c r="AC414" s="1"/>
    </row>
    <row r="415" spans="1:29">
      <c r="A415" s="82"/>
      <c r="B415" s="82"/>
      <c r="C415" s="82"/>
      <c r="D415" s="82"/>
      <c r="E415" s="82"/>
      <c r="F415" s="82"/>
      <c r="G415" s="86"/>
      <c r="H415" s="86"/>
      <c r="I415" s="86"/>
      <c r="J415" s="86"/>
      <c r="K415" s="1"/>
      <c r="AC415" s="1"/>
    </row>
    <row r="416" spans="1:29">
      <c r="A416" s="82"/>
      <c r="B416" s="82"/>
      <c r="C416" s="82"/>
      <c r="D416" s="82"/>
      <c r="E416" s="82"/>
      <c r="F416" s="82"/>
      <c r="G416" s="86"/>
      <c r="H416" s="86"/>
      <c r="I416" s="86"/>
      <c r="J416" s="86"/>
      <c r="K416" s="1"/>
      <c r="AC416" s="1"/>
    </row>
    <row r="417" spans="1:29">
      <c r="A417" s="82"/>
      <c r="B417" s="82"/>
      <c r="C417" s="82"/>
      <c r="D417" s="82"/>
      <c r="E417" s="82"/>
      <c r="F417" s="82"/>
      <c r="G417" s="86"/>
      <c r="H417" s="86"/>
      <c r="I417" s="86"/>
      <c r="J417" s="86"/>
      <c r="K417" s="1"/>
      <c r="AC417" s="1"/>
    </row>
    <row r="418" spans="1:29">
      <c r="A418" s="82"/>
      <c r="B418" s="82"/>
      <c r="C418" s="82"/>
      <c r="D418" s="82"/>
      <c r="E418" s="82"/>
      <c r="F418" s="82"/>
      <c r="G418" s="86"/>
      <c r="H418" s="86"/>
      <c r="I418" s="86"/>
      <c r="J418" s="86"/>
      <c r="K418" s="1"/>
      <c r="AC418" s="1"/>
    </row>
    <row r="419" spans="1:29">
      <c r="A419" s="82"/>
      <c r="B419" s="82"/>
      <c r="C419" s="82"/>
      <c r="D419" s="82"/>
      <c r="E419" s="82"/>
      <c r="F419" s="82"/>
      <c r="G419" s="86"/>
      <c r="H419" s="86"/>
      <c r="I419" s="86"/>
      <c r="J419" s="86"/>
      <c r="K419" s="1"/>
      <c r="AC419" s="1"/>
    </row>
    <row r="420" spans="1:29">
      <c r="A420" s="82"/>
      <c r="B420" s="82"/>
      <c r="C420" s="82"/>
      <c r="D420" s="82"/>
      <c r="E420" s="82"/>
      <c r="F420" s="82"/>
      <c r="G420" s="86"/>
      <c r="H420" s="86"/>
      <c r="I420" s="86"/>
      <c r="J420" s="86"/>
      <c r="K420" s="1"/>
      <c r="AC420" s="1"/>
    </row>
    <row r="421" spans="1:29">
      <c r="A421" s="82"/>
      <c r="B421" s="82"/>
      <c r="C421" s="82"/>
      <c r="D421" s="82"/>
      <c r="E421" s="82"/>
      <c r="F421" s="82"/>
      <c r="G421" s="86"/>
      <c r="H421" s="86"/>
      <c r="I421" s="86"/>
      <c r="J421" s="86"/>
      <c r="K421" s="1"/>
      <c r="AC421" s="1"/>
    </row>
    <row r="422" spans="1:29">
      <c r="A422" s="82"/>
      <c r="B422" s="82"/>
      <c r="C422" s="82"/>
      <c r="D422" s="82"/>
      <c r="E422" s="82"/>
      <c r="F422" s="82"/>
      <c r="G422" s="86"/>
      <c r="H422" s="86"/>
      <c r="I422" s="86"/>
      <c r="J422" s="86"/>
      <c r="K422" s="1"/>
      <c r="AC422" s="1"/>
    </row>
    <row r="423" spans="1:29">
      <c r="A423" s="82"/>
      <c r="B423" s="82"/>
      <c r="C423" s="82"/>
      <c r="D423" s="82"/>
      <c r="E423" s="82"/>
      <c r="F423" s="82"/>
      <c r="G423" s="86"/>
      <c r="H423" s="86"/>
      <c r="I423" s="86"/>
      <c r="J423" s="86"/>
      <c r="K423" s="1"/>
      <c r="AC423" s="1"/>
    </row>
    <row r="424" spans="1:29">
      <c r="A424" s="82"/>
      <c r="B424" s="82"/>
      <c r="C424" s="82"/>
      <c r="D424" s="82"/>
      <c r="E424" s="82"/>
      <c r="F424" s="82"/>
      <c r="G424" s="86"/>
      <c r="H424" s="86"/>
      <c r="I424" s="86"/>
      <c r="J424" s="86"/>
      <c r="K424" s="1"/>
      <c r="AC424" s="1"/>
    </row>
    <row r="425" spans="1:29">
      <c r="A425" s="82"/>
      <c r="B425" s="82"/>
      <c r="C425" s="82"/>
      <c r="D425" s="82"/>
      <c r="E425" s="82"/>
      <c r="F425" s="82"/>
      <c r="G425" s="86"/>
      <c r="H425" s="86"/>
      <c r="I425" s="86"/>
      <c r="J425" s="86"/>
      <c r="K425" s="1"/>
      <c r="AC425" s="1"/>
    </row>
    <row r="426" spans="1:29">
      <c r="A426" s="82"/>
      <c r="B426" s="82"/>
      <c r="C426" s="82"/>
      <c r="D426" s="82"/>
      <c r="E426" s="82"/>
      <c r="F426" s="82"/>
      <c r="G426" s="86"/>
      <c r="H426" s="86"/>
      <c r="I426" s="86"/>
      <c r="J426" s="86"/>
      <c r="K426" s="1"/>
      <c r="AC426" s="1"/>
    </row>
    <row r="427" spans="1:29">
      <c r="A427" s="82"/>
      <c r="B427" s="82"/>
      <c r="C427" s="82"/>
      <c r="D427" s="82"/>
      <c r="E427" s="82"/>
      <c r="F427" s="82"/>
      <c r="G427" s="86"/>
      <c r="H427" s="86"/>
      <c r="I427" s="86"/>
      <c r="J427" s="86"/>
      <c r="K427" s="1"/>
      <c r="AC427" s="1"/>
    </row>
    <row r="428" spans="1:29">
      <c r="A428" s="82"/>
      <c r="B428" s="82"/>
      <c r="C428" s="82"/>
      <c r="D428" s="82"/>
      <c r="E428" s="82"/>
      <c r="F428" s="82"/>
      <c r="G428" s="86"/>
      <c r="H428" s="86"/>
      <c r="I428" s="86"/>
      <c r="J428" s="86"/>
      <c r="K428" s="1"/>
      <c r="AC428" s="1"/>
    </row>
    <row r="429" spans="1:29">
      <c r="A429" s="82"/>
      <c r="B429" s="82"/>
      <c r="C429" s="82"/>
      <c r="D429" s="82"/>
      <c r="E429" s="82"/>
      <c r="F429" s="82"/>
      <c r="G429" s="86"/>
      <c r="H429" s="86"/>
      <c r="I429" s="86"/>
      <c r="J429" s="86"/>
      <c r="K429" s="1"/>
      <c r="AC429" s="1"/>
    </row>
    <row r="430" spans="1:29">
      <c r="A430" s="82"/>
      <c r="B430" s="82"/>
      <c r="C430" s="82"/>
      <c r="D430" s="82"/>
      <c r="E430" s="82"/>
      <c r="F430" s="82"/>
      <c r="G430" s="86"/>
      <c r="H430" s="86"/>
      <c r="I430" s="86"/>
      <c r="J430" s="86"/>
      <c r="K430" s="1"/>
      <c r="AC430" s="1"/>
    </row>
    <row r="431" spans="1:29">
      <c r="A431" s="82"/>
      <c r="B431" s="82"/>
      <c r="C431" s="82"/>
      <c r="D431" s="82"/>
      <c r="E431" s="82"/>
      <c r="F431" s="82"/>
      <c r="G431" s="86"/>
      <c r="H431" s="86"/>
      <c r="I431" s="86"/>
      <c r="J431" s="86"/>
      <c r="K431" s="1"/>
      <c r="AC431" s="1"/>
    </row>
    <row r="432" spans="1:29">
      <c r="A432" s="82"/>
      <c r="B432" s="82"/>
      <c r="C432" s="82"/>
      <c r="D432" s="82"/>
      <c r="E432" s="82"/>
      <c r="F432" s="82"/>
      <c r="G432" s="86"/>
      <c r="H432" s="86"/>
      <c r="I432" s="86"/>
      <c r="J432" s="86"/>
      <c r="K432" s="1"/>
      <c r="AC432" s="1"/>
    </row>
    <row r="433" spans="1:29">
      <c r="A433" s="82"/>
      <c r="B433" s="82"/>
      <c r="C433" s="82"/>
      <c r="D433" s="82"/>
      <c r="E433" s="82"/>
      <c r="F433" s="82"/>
      <c r="G433" s="86"/>
      <c r="H433" s="86"/>
      <c r="I433" s="86"/>
      <c r="J433" s="86"/>
      <c r="K433" s="1"/>
      <c r="AC433" s="1"/>
    </row>
    <row r="434" spans="1:29">
      <c r="A434" s="82"/>
      <c r="B434" s="82"/>
      <c r="C434" s="82"/>
      <c r="D434" s="82"/>
      <c r="E434" s="82"/>
      <c r="F434" s="82"/>
      <c r="G434" s="86"/>
      <c r="H434" s="86"/>
      <c r="I434" s="86"/>
      <c r="J434" s="86"/>
      <c r="K434" s="1"/>
      <c r="AC434" s="1"/>
    </row>
    <row r="435" spans="1:29">
      <c r="A435" s="82"/>
      <c r="B435" s="82"/>
      <c r="C435" s="82"/>
      <c r="D435" s="82"/>
      <c r="E435" s="82"/>
      <c r="F435" s="82"/>
      <c r="G435" s="86"/>
      <c r="H435" s="86"/>
      <c r="I435" s="86"/>
      <c r="J435" s="86"/>
      <c r="K435" s="1"/>
      <c r="AC435" s="1"/>
    </row>
    <row r="436" spans="1:29">
      <c r="A436" s="82"/>
      <c r="B436" s="82"/>
      <c r="C436" s="82"/>
      <c r="D436" s="82"/>
      <c r="E436" s="82"/>
      <c r="F436" s="82"/>
      <c r="G436" s="86"/>
      <c r="H436" s="86"/>
      <c r="I436" s="86"/>
      <c r="J436" s="86"/>
      <c r="K436" s="1"/>
      <c r="AC436" s="1"/>
    </row>
    <row r="437" spans="1:29">
      <c r="A437" s="82"/>
      <c r="B437" s="82"/>
      <c r="C437" s="82"/>
      <c r="D437" s="82"/>
      <c r="E437" s="82"/>
      <c r="F437" s="82"/>
      <c r="G437" s="86"/>
      <c r="H437" s="86"/>
      <c r="I437" s="86"/>
      <c r="J437" s="86"/>
      <c r="K437" s="1"/>
      <c r="AC437" s="1"/>
    </row>
    <row r="438" spans="1:29">
      <c r="A438" s="82"/>
      <c r="B438" s="82"/>
      <c r="C438" s="82"/>
      <c r="D438" s="82"/>
      <c r="E438" s="82"/>
      <c r="F438" s="82"/>
      <c r="G438" s="86"/>
      <c r="H438" s="86"/>
      <c r="I438" s="86"/>
      <c r="J438" s="86"/>
      <c r="K438" s="1"/>
      <c r="AC438" s="1"/>
    </row>
    <row r="439" spans="1:29">
      <c r="A439" s="82"/>
      <c r="B439" s="82"/>
      <c r="C439" s="82"/>
      <c r="D439" s="82"/>
      <c r="E439" s="82"/>
      <c r="F439" s="82"/>
      <c r="G439" s="86"/>
      <c r="H439" s="86"/>
      <c r="I439" s="86"/>
      <c r="J439" s="86"/>
      <c r="K439" s="1"/>
      <c r="AC439" s="1"/>
    </row>
    <row r="440" spans="1:29">
      <c r="A440" s="82"/>
      <c r="B440" s="82"/>
      <c r="C440" s="82"/>
      <c r="D440" s="82"/>
      <c r="E440" s="82"/>
      <c r="F440" s="82"/>
      <c r="G440" s="86"/>
      <c r="H440" s="86"/>
      <c r="I440" s="86"/>
      <c r="J440" s="86"/>
      <c r="K440" s="1"/>
      <c r="AC440" s="1"/>
    </row>
    <row r="441" spans="1:29">
      <c r="A441" s="82"/>
      <c r="B441" s="82"/>
      <c r="C441" s="82"/>
      <c r="D441" s="82"/>
      <c r="E441" s="82"/>
      <c r="F441" s="82"/>
      <c r="G441" s="86"/>
      <c r="H441" s="86"/>
      <c r="I441" s="86"/>
      <c r="J441" s="86"/>
      <c r="K441" s="1"/>
      <c r="AC441" s="1"/>
    </row>
    <row r="442" spans="1:29">
      <c r="A442" s="82"/>
      <c r="B442" s="82"/>
      <c r="C442" s="82"/>
      <c r="D442" s="82"/>
      <c r="E442" s="82"/>
      <c r="F442" s="82"/>
      <c r="G442" s="86"/>
      <c r="H442" s="86"/>
      <c r="I442" s="86"/>
      <c r="J442" s="86"/>
      <c r="K442" s="1"/>
      <c r="AC442" s="1"/>
    </row>
    <row r="443" spans="1:29">
      <c r="A443" s="82"/>
      <c r="B443" s="82"/>
      <c r="C443" s="82"/>
      <c r="D443" s="82"/>
      <c r="E443" s="82"/>
      <c r="F443" s="82"/>
      <c r="G443" s="86"/>
      <c r="H443" s="86"/>
      <c r="I443" s="86"/>
      <c r="J443" s="86"/>
      <c r="K443" s="1"/>
      <c r="AC443" s="1"/>
    </row>
    <row r="444" spans="1:29">
      <c r="A444" s="82"/>
      <c r="B444" s="82"/>
      <c r="C444" s="82"/>
      <c r="D444" s="82"/>
      <c r="E444" s="82"/>
      <c r="F444" s="82"/>
      <c r="G444" s="86"/>
      <c r="H444" s="86"/>
      <c r="I444" s="86"/>
      <c r="J444" s="86"/>
      <c r="K444" s="1"/>
      <c r="AC444" s="1"/>
    </row>
    <row r="445" spans="1:29">
      <c r="A445" s="82"/>
      <c r="B445" s="82"/>
      <c r="C445" s="82"/>
      <c r="D445" s="82"/>
      <c r="E445" s="82"/>
      <c r="F445" s="82"/>
      <c r="G445" s="86"/>
      <c r="H445" s="86"/>
      <c r="I445" s="86"/>
      <c r="J445" s="86"/>
      <c r="K445" s="1"/>
      <c r="AC445" s="1"/>
    </row>
    <row r="446" spans="1:29">
      <c r="A446" s="82"/>
      <c r="B446" s="82"/>
      <c r="C446" s="82"/>
      <c r="D446" s="82"/>
      <c r="E446" s="82"/>
      <c r="F446" s="82"/>
      <c r="G446" s="86"/>
      <c r="H446" s="86"/>
      <c r="I446" s="86"/>
      <c r="J446" s="86"/>
      <c r="K446" s="1"/>
      <c r="AC446" s="1"/>
    </row>
    <row r="447" spans="1:29">
      <c r="A447" s="82"/>
      <c r="B447" s="82"/>
      <c r="C447" s="82"/>
      <c r="D447" s="82"/>
      <c r="E447" s="82"/>
      <c r="F447" s="82"/>
      <c r="G447" s="86"/>
      <c r="H447" s="86"/>
      <c r="I447" s="86"/>
      <c r="J447" s="86"/>
      <c r="K447" s="1"/>
      <c r="AC447" s="1"/>
    </row>
    <row r="448" spans="1:29">
      <c r="A448" s="82"/>
      <c r="B448" s="82"/>
      <c r="C448" s="82"/>
      <c r="D448" s="82"/>
      <c r="E448" s="82"/>
      <c r="F448" s="82"/>
      <c r="G448" s="86"/>
      <c r="H448" s="86"/>
      <c r="I448" s="86"/>
      <c r="J448" s="86"/>
      <c r="K448" s="1"/>
      <c r="AC448" s="1"/>
    </row>
    <row r="449" spans="1:29">
      <c r="A449" s="82"/>
      <c r="B449" s="82"/>
      <c r="C449" s="82"/>
      <c r="D449" s="82"/>
      <c r="E449" s="82"/>
      <c r="F449" s="82"/>
      <c r="G449" s="86"/>
      <c r="H449" s="86"/>
      <c r="I449" s="86"/>
      <c r="J449" s="86"/>
      <c r="K449" s="1"/>
      <c r="AC449" s="1"/>
    </row>
    <row r="450" spans="1:29">
      <c r="A450" s="82"/>
      <c r="B450" s="82"/>
      <c r="C450" s="82"/>
      <c r="D450" s="82"/>
      <c r="E450" s="82"/>
      <c r="F450" s="82"/>
      <c r="G450" s="86"/>
      <c r="H450" s="86"/>
      <c r="I450" s="86"/>
      <c r="J450" s="86"/>
      <c r="K450" s="1"/>
      <c r="AC450" s="1"/>
    </row>
    <row r="451" spans="1:29">
      <c r="A451" s="82"/>
      <c r="B451" s="82"/>
      <c r="C451" s="82"/>
      <c r="D451" s="82"/>
      <c r="E451" s="82"/>
      <c r="F451" s="82"/>
      <c r="G451" s="86"/>
      <c r="H451" s="86"/>
      <c r="I451" s="86"/>
      <c r="J451" s="86"/>
      <c r="K451" s="1"/>
      <c r="AC451" s="1"/>
    </row>
    <row r="452" spans="1:29">
      <c r="A452" s="82"/>
      <c r="B452" s="82"/>
      <c r="C452" s="82"/>
      <c r="D452" s="82"/>
      <c r="E452" s="82"/>
      <c r="F452" s="82"/>
      <c r="G452" s="86"/>
      <c r="H452" s="86"/>
      <c r="I452" s="86"/>
      <c r="J452" s="86"/>
      <c r="K452" s="1"/>
      <c r="AC452" s="1"/>
    </row>
    <row r="453" spans="1:29">
      <c r="A453" s="82"/>
      <c r="B453" s="82"/>
      <c r="C453" s="82"/>
      <c r="D453" s="82"/>
      <c r="E453" s="82"/>
      <c r="F453" s="82"/>
      <c r="G453" s="86"/>
      <c r="H453" s="86"/>
      <c r="I453" s="86"/>
      <c r="J453" s="86"/>
      <c r="K453" s="1"/>
      <c r="AC453" s="1"/>
    </row>
    <row r="454" spans="1:29">
      <c r="A454" s="82"/>
      <c r="B454" s="82"/>
      <c r="C454" s="82"/>
      <c r="D454" s="82"/>
      <c r="E454" s="82"/>
      <c r="F454" s="82"/>
      <c r="G454" s="86"/>
      <c r="H454" s="86"/>
      <c r="I454" s="86"/>
      <c r="J454" s="86"/>
      <c r="K454" s="1"/>
      <c r="AC454" s="1"/>
    </row>
    <row r="455" spans="1:29">
      <c r="A455" s="82"/>
      <c r="B455" s="82"/>
      <c r="C455" s="82"/>
      <c r="D455" s="82"/>
      <c r="E455" s="82"/>
      <c r="F455" s="82"/>
      <c r="G455" s="86"/>
      <c r="H455" s="86"/>
      <c r="I455" s="86"/>
      <c r="J455" s="86"/>
      <c r="K455" s="1"/>
      <c r="AC455" s="1"/>
    </row>
    <row r="456" spans="1:29">
      <c r="A456" s="82"/>
      <c r="B456" s="82"/>
      <c r="C456" s="82"/>
      <c r="D456" s="82"/>
      <c r="E456" s="82"/>
      <c r="F456" s="82"/>
      <c r="G456" s="86"/>
      <c r="H456" s="86"/>
      <c r="I456" s="86"/>
      <c r="J456" s="86"/>
      <c r="K456" s="1"/>
      <c r="AC456" s="1"/>
    </row>
    <row r="457" spans="1:29">
      <c r="A457" s="82"/>
      <c r="B457" s="82"/>
      <c r="C457" s="82"/>
      <c r="D457" s="82"/>
      <c r="E457" s="82"/>
      <c r="F457" s="82"/>
      <c r="G457" s="86"/>
      <c r="H457" s="86"/>
      <c r="I457" s="86"/>
      <c r="J457" s="86"/>
      <c r="K457" s="1"/>
      <c r="AC457" s="1"/>
    </row>
    <row r="458" spans="1:29">
      <c r="A458" s="82"/>
      <c r="B458" s="82"/>
      <c r="C458" s="82"/>
      <c r="D458" s="82"/>
      <c r="E458" s="82"/>
      <c r="F458" s="82"/>
      <c r="G458" s="86"/>
      <c r="H458" s="86"/>
      <c r="I458" s="86"/>
      <c r="J458" s="86"/>
      <c r="K458" s="1"/>
      <c r="AC458" s="1"/>
    </row>
    <row r="459" spans="1:29">
      <c r="A459" s="82"/>
      <c r="B459" s="82"/>
      <c r="C459" s="82"/>
      <c r="D459" s="82"/>
      <c r="E459" s="82"/>
      <c r="F459" s="82"/>
      <c r="G459" s="86"/>
      <c r="H459" s="86"/>
      <c r="I459" s="86"/>
      <c r="J459" s="86"/>
      <c r="K459" s="1"/>
      <c r="AC459" s="1"/>
    </row>
    <row r="460" spans="1:29">
      <c r="A460" s="82"/>
      <c r="B460" s="82"/>
      <c r="C460" s="82"/>
      <c r="D460" s="82"/>
      <c r="E460" s="82"/>
      <c r="F460" s="82"/>
      <c r="G460" s="86"/>
      <c r="H460" s="86"/>
      <c r="I460" s="86"/>
      <c r="J460" s="86"/>
      <c r="K460" s="1"/>
      <c r="AC460" s="1"/>
    </row>
    <row r="461" spans="1:29">
      <c r="A461" s="82"/>
      <c r="B461" s="82"/>
      <c r="C461" s="82"/>
      <c r="D461" s="82"/>
      <c r="E461" s="82"/>
      <c r="F461" s="82"/>
      <c r="G461" s="86"/>
      <c r="H461" s="86"/>
      <c r="I461" s="86"/>
      <c r="J461" s="86"/>
      <c r="K461" s="1"/>
      <c r="AC461" s="1"/>
    </row>
    <row r="462" spans="1:29">
      <c r="A462" s="82"/>
      <c r="B462" s="82"/>
      <c r="C462" s="82"/>
      <c r="D462" s="82"/>
      <c r="E462" s="82"/>
      <c r="F462" s="82"/>
      <c r="G462" s="86"/>
      <c r="H462" s="86"/>
      <c r="I462" s="86"/>
      <c r="J462" s="86"/>
      <c r="K462" s="1"/>
      <c r="AC462" s="1"/>
    </row>
    <row r="463" spans="1:29">
      <c r="A463" s="82"/>
      <c r="B463" s="82"/>
      <c r="C463" s="82"/>
      <c r="D463" s="82"/>
      <c r="E463" s="82"/>
      <c r="F463" s="82"/>
      <c r="G463" s="86"/>
      <c r="H463" s="86"/>
      <c r="I463" s="86"/>
      <c r="J463" s="86"/>
      <c r="K463" s="1"/>
      <c r="AC463" s="1"/>
    </row>
    <row r="464" spans="1:29">
      <c r="A464" s="82"/>
      <c r="B464" s="82"/>
      <c r="C464" s="82"/>
      <c r="D464" s="82"/>
      <c r="E464" s="82"/>
      <c r="F464" s="82"/>
      <c r="G464" s="86"/>
      <c r="H464" s="86"/>
      <c r="I464" s="86"/>
      <c r="J464" s="86"/>
      <c r="K464" s="1"/>
      <c r="AC464" s="1"/>
    </row>
    <row r="465" spans="1:29">
      <c r="A465" s="82"/>
      <c r="B465" s="82"/>
      <c r="C465" s="82"/>
      <c r="D465" s="82"/>
      <c r="E465" s="82"/>
      <c r="F465" s="82"/>
      <c r="G465" s="86"/>
      <c r="H465" s="86"/>
      <c r="I465" s="86"/>
      <c r="J465" s="86"/>
      <c r="K465" s="1"/>
      <c r="AC465" s="1"/>
    </row>
    <row r="466" spans="1:29">
      <c r="A466" s="82"/>
      <c r="B466" s="82"/>
      <c r="C466" s="82"/>
      <c r="D466" s="82"/>
      <c r="E466" s="82"/>
      <c r="F466" s="82"/>
      <c r="G466" s="86"/>
      <c r="H466" s="86"/>
      <c r="I466" s="86"/>
      <c r="J466" s="86"/>
      <c r="K466" s="1"/>
      <c r="AC466" s="1"/>
    </row>
    <row r="467" spans="1:29">
      <c r="A467" s="82"/>
      <c r="B467" s="82"/>
      <c r="C467" s="82"/>
      <c r="D467" s="82"/>
      <c r="E467" s="82"/>
      <c r="F467" s="82"/>
      <c r="G467" s="86"/>
      <c r="H467" s="86"/>
      <c r="I467" s="86"/>
      <c r="J467" s="86"/>
      <c r="K467" s="1"/>
      <c r="AC467" s="1"/>
    </row>
    <row r="468" spans="1:29">
      <c r="A468" s="82"/>
      <c r="B468" s="82"/>
      <c r="C468" s="82"/>
      <c r="D468" s="82"/>
      <c r="E468" s="82"/>
      <c r="F468" s="82"/>
      <c r="G468" s="86"/>
      <c r="H468" s="86"/>
      <c r="I468" s="86"/>
      <c r="J468" s="86"/>
      <c r="K468" s="1"/>
      <c r="AC468" s="1"/>
    </row>
    <row r="469" spans="1:29">
      <c r="A469" s="82"/>
      <c r="B469" s="82"/>
      <c r="C469" s="82"/>
      <c r="D469" s="82"/>
      <c r="E469" s="82"/>
      <c r="F469" s="82"/>
      <c r="G469" s="86"/>
      <c r="H469" s="86"/>
      <c r="I469" s="86"/>
      <c r="J469" s="86"/>
      <c r="K469" s="1"/>
      <c r="AC469" s="1"/>
    </row>
    <row r="470" spans="1:29">
      <c r="A470" s="82"/>
      <c r="B470" s="82"/>
      <c r="C470" s="82"/>
      <c r="D470" s="82"/>
      <c r="E470" s="82"/>
      <c r="F470" s="82"/>
      <c r="G470" s="86"/>
      <c r="H470" s="86"/>
      <c r="I470" s="86"/>
      <c r="J470" s="86"/>
      <c r="K470" s="1"/>
      <c r="AC470" s="1"/>
    </row>
    <row r="471" spans="1:29">
      <c r="A471" s="82"/>
      <c r="B471" s="82"/>
      <c r="C471" s="82"/>
      <c r="D471" s="82"/>
      <c r="E471" s="82"/>
      <c r="F471" s="82"/>
      <c r="G471" s="86"/>
      <c r="H471" s="86"/>
      <c r="I471" s="86"/>
      <c r="J471" s="86"/>
      <c r="K471" s="1"/>
      <c r="AC471" s="1"/>
    </row>
    <row r="472" spans="1:29">
      <c r="A472" s="82"/>
      <c r="B472" s="82"/>
      <c r="C472" s="82"/>
      <c r="D472" s="82"/>
      <c r="E472" s="82"/>
      <c r="F472" s="82"/>
      <c r="G472" s="86"/>
      <c r="H472" s="86"/>
      <c r="I472" s="86"/>
      <c r="J472" s="86"/>
      <c r="K472" s="1"/>
      <c r="AC472" s="1"/>
    </row>
    <row r="473" spans="1:29">
      <c r="A473" s="82"/>
      <c r="B473" s="82"/>
      <c r="C473" s="82"/>
      <c r="D473" s="82"/>
      <c r="E473" s="82"/>
      <c r="F473" s="82"/>
      <c r="G473" s="86"/>
      <c r="H473" s="86"/>
      <c r="I473" s="86"/>
      <c r="J473" s="86"/>
      <c r="K473" s="1"/>
      <c r="AC473" s="1"/>
    </row>
    <row r="474" spans="1:29">
      <c r="A474" s="82"/>
      <c r="B474" s="82"/>
      <c r="C474" s="82"/>
      <c r="D474" s="82"/>
      <c r="E474" s="82"/>
      <c r="F474" s="82"/>
      <c r="G474" s="86"/>
      <c r="H474" s="86"/>
      <c r="I474" s="86"/>
      <c r="J474" s="86"/>
      <c r="K474" s="1"/>
      <c r="AC474" s="1"/>
    </row>
    <row r="475" spans="1:29">
      <c r="A475" s="82"/>
      <c r="B475" s="82"/>
      <c r="C475" s="82"/>
      <c r="D475" s="82"/>
      <c r="E475" s="82"/>
      <c r="F475" s="82"/>
      <c r="G475" s="86"/>
      <c r="H475" s="86"/>
      <c r="I475" s="86"/>
      <c r="J475" s="86"/>
      <c r="K475" s="1"/>
      <c r="AC475" s="1"/>
    </row>
    <row r="476" spans="1:29">
      <c r="A476" s="82"/>
      <c r="B476" s="82"/>
      <c r="C476" s="82"/>
      <c r="D476" s="82"/>
      <c r="E476" s="82"/>
      <c r="F476" s="82"/>
      <c r="G476" s="86"/>
      <c r="H476" s="86"/>
      <c r="I476" s="86"/>
      <c r="J476" s="86"/>
      <c r="K476" s="1"/>
      <c r="AC476" s="1"/>
    </row>
    <row r="477" spans="1:29">
      <c r="A477" s="82"/>
      <c r="B477" s="82"/>
      <c r="C477" s="82"/>
      <c r="D477" s="82"/>
      <c r="E477" s="82"/>
      <c r="F477" s="82"/>
      <c r="G477" s="86"/>
      <c r="H477" s="86"/>
      <c r="I477" s="86"/>
      <c r="J477" s="86"/>
      <c r="K477" s="1"/>
      <c r="AC477" s="1"/>
    </row>
    <row r="478" spans="1:29">
      <c r="A478" s="82"/>
      <c r="B478" s="82"/>
      <c r="C478" s="82"/>
      <c r="D478" s="82"/>
      <c r="E478" s="82"/>
      <c r="F478" s="82"/>
      <c r="G478" s="86"/>
      <c r="H478" s="86"/>
      <c r="I478" s="86"/>
      <c r="J478" s="86"/>
      <c r="K478" s="1"/>
      <c r="AC478" s="1"/>
    </row>
    <row r="479" spans="1:29">
      <c r="A479" s="82"/>
      <c r="B479" s="82"/>
      <c r="C479" s="82"/>
      <c r="D479" s="82"/>
      <c r="E479" s="82"/>
      <c r="F479" s="82"/>
      <c r="G479" s="86"/>
      <c r="H479" s="86"/>
      <c r="I479" s="86"/>
      <c r="J479" s="86"/>
      <c r="K479" s="1"/>
      <c r="AC479" s="1"/>
    </row>
    <row r="480" spans="1:29">
      <c r="A480" s="82"/>
      <c r="B480" s="82"/>
      <c r="C480" s="82"/>
      <c r="D480" s="82"/>
      <c r="E480" s="82"/>
      <c r="F480" s="82"/>
      <c r="G480" s="86"/>
      <c r="H480" s="86"/>
      <c r="I480" s="86"/>
      <c r="J480" s="86"/>
      <c r="K480" s="1"/>
      <c r="AC480" s="1"/>
    </row>
    <row r="481" spans="1:29">
      <c r="A481" s="82"/>
      <c r="B481" s="82"/>
      <c r="C481" s="82"/>
      <c r="D481" s="82"/>
      <c r="E481" s="82"/>
      <c r="F481" s="82"/>
      <c r="G481" s="86"/>
      <c r="H481" s="86"/>
      <c r="I481" s="86"/>
      <c r="J481" s="86"/>
      <c r="K481" s="1"/>
      <c r="AC481" s="1"/>
    </row>
    <row r="482" spans="1:29">
      <c r="A482" s="82"/>
      <c r="B482" s="82"/>
      <c r="C482" s="82"/>
      <c r="D482" s="82"/>
      <c r="E482" s="82"/>
      <c r="F482" s="82"/>
      <c r="G482" s="86"/>
      <c r="H482" s="86"/>
      <c r="I482" s="86"/>
      <c r="J482" s="86"/>
      <c r="K482" s="1"/>
      <c r="AC482" s="1"/>
    </row>
    <row r="483" spans="1:29">
      <c r="A483" s="82"/>
      <c r="B483" s="82"/>
      <c r="C483" s="82"/>
      <c r="D483" s="82"/>
      <c r="E483" s="82"/>
      <c r="F483" s="82"/>
      <c r="G483" s="86"/>
      <c r="H483" s="86"/>
      <c r="I483" s="86"/>
      <c r="J483" s="86"/>
      <c r="K483" s="1"/>
      <c r="AC483" s="1"/>
    </row>
    <row r="484" spans="1:29">
      <c r="A484" s="82"/>
      <c r="B484" s="82"/>
      <c r="C484" s="82"/>
      <c r="D484" s="82"/>
      <c r="E484" s="82"/>
      <c r="F484" s="82"/>
      <c r="G484" s="86"/>
      <c r="H484" s="86"/>
      <c r="I484" s="86"/>
      <c r="J484" s="86"/>
      <c r="K484" s="1"/>
      <c r="AC484" s="1"/>
    </row>
    <row r="485" spans="1:29">
      <c r="A485" s="82"/>
      <c r="B485" s="82"/>
      <c r="C485" s="82"/>
      <c r="D485" s="82"/>
      <c r="E485" s="82"/>
      <c r="F485" s="82"/>
      <c r="G485" s="86"/>
      <c r="H485" s="86"/>
      <c r="I485" s="86"/>
      <c r="J485" s="8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>
      <c r="A486" s="82"/>
      <c r="B486" s="82"/>
      <c r="C486" s="82"/>
      <c r="D486" s="82"/>
      <c r="E486" s="82"/>
      <c r="F486" s="82"/>
      <c r="G486" s="86"/>
      <c r="H486" s="86"/>
      <c r="I486" s="86"/>
      <c r="J486" s="8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>
      <c r="A487" s="82"/>
      <c r="B487" s="82"/>
      <c r="C487" s="82"/>
      <c r="D487" s="82"/>
      <c r="E487" s="82"/>
      <c r="F487" s="82"/>
      <c r="G487" s="86"/>
      <c r="H487" s="86"/>
      <c r="I487" s="86"/>
      <c r="J487" s="8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>
      <c r="A488" s="82"/>
      <c r="B488" s="82"/>
      <c r="C488" s="82"/>
      <c r="D488" s="82"/>
      <c r="E488" s="82"/>
      <c r="F488" s="82"/>
      <c r="G488" s="86"/>
      <c r="H488" s="86"/>
      <c r="I488" s="86"/>
      <c r="J488" s="8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>
      <c r="A489" s="82"/>
      <c r="B489" s="82"/>
      <c r="C489" s="82"/>
      <c r="D489" s="82"/>
      <c r="E489" s="82"/>
      <c r="F489" s="82"/>
      <c r="G489" s="86"/>
      <c r="H489" s="86"/>
      <c r="I489" s="86"/>
      <c r="J489" s="8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>
      <c r="A490" s="82"/>
      <c r="B490" s="82"/>
      <c r="C490" s="82"/>
      <c r="D490" s="82"/>
      <c r="E490" s="82"/>
      <c r="F490" s="82"/>
      <c r="G490" s="86"/>
      <c r="H490" s="86"/>
      <c r="I490" s="86"/>
      <c r="J490" s="8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>
      <c r="A491" s="82"/>
      <c r="B491" s="82"/>
      <c r="C491" s="82"/>
      <c r="D491" s="82"/>
      <c r="E491" s="82"/>
      <c r="F491" s="82"/>
      <c r="G491" s="86"/>
      <c r="H491" s="86"/>
      <c r="I491" s="86"/>
      <c r="J491" s="8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>
      <c r="A492" s="82"/>
      <c r="B492" s="82"/>
      <c r="C492" s="82"/>
      <c r="D492" s="82"/>
      <c r="E492" s="82"/>
      <c r="F492" s="82"/>
      <c r="G492" s="86"/>
      <c r="H492" s="86"/>
      <c r="I492" s="86"/>
      <c r="J492" s="8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>
      <c r="A493" s="82"/>
      <c r="B493" s="82"/>
      <c r="C493" s="82"/>
      <c r="D493" s="82"/>
      <c r="E493" s="82"/>
      <c r="F493" s="82"/>
      <c r="G493" s="86"/>
      <c r="H493" s="86"/>
      <c r="I493" s="86"/>
      <c r="J493" s="8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>
      <c r="A494" s="82"/>
      <c r="B494" s="82"/>
      <c r="C494" s="82"/>
      <c r="D494" s="82"/>
      <c r="E494" s="82"/>
      <c r="F494" s="82"/>
      <c r="G494" s="86"/>
      <c r="H494" s="86"/>
      <c r="I494" s="86"/>
      <c r="J494" s="8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>
      <c r="A495" s="82"/>
      <c r="B495" s="82"/>
      <c r="C495" s="82"/>
      <c r="D495" s="82"/>
      <c r="E495" s="82"/>
      <c r="F495" s="82"/>
      <c r="G495" s="86"/>
      <c r="H495" s="86"/>
      <c r="I495" s="86"/>
      <c r="J495" s="8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>
      <c r="A496" s="82"/>
      <c r="B496" s="82"/>
      <c r="C496" s="82"/>
      <c r="D496" s="82"/>
      <c r="E496" s="82"/>
      <c r="F496" s="82"/>
      <c r="G496" s="86"/>
      <c r="H496" s="86"/>
      <c r="I496" s="86"/>
      <c r="J496" s="8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>
      <c r="A497" s="82"/>
      <c r="B497" s="82"/>
      <c r="C497" s="82"/>
      <c r="D497" s="82"/>
      <c r="E497" s="82"/>
      <c r="F497" s="82"/>
      <c r="G497" s="86"/>
      <c r="H497" s="86"/>
      <c r="I497" s="86"/>
      <c r="J497" s="8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>
      <c r="A498" s="82"/>
      <c r="B498" s="82"/>
      <c r="C498" s="82"/>
      <c r="D498" s="82"/>
      <c r="E498" s="82"/>
      <c r="F498" s="82"/>
      <c r="G498" s="86"/>
      <c r="H498" s="86"/>
      <c r="I498" s="86"/>
      <c r="J498" s="8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>
      <c r="A499" s="82"/>
      <c r="B499" s="82"/>
      <c r="C499" s="82"/>
      <c r="D499" s="82"/>
      <c r="E499" s="82"/>
      <c r="F499" s="82"/>
      <c r="G499" s="86"/>
      <c r="H499" s="86"/>
      <c r="I499" s="86"/>
      <c r="J499" s="8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>
      <c r="A500" s="82"/>
      <c r="B500" s="82"/>
      <c r="C500" s="82"/>
      <c r="D500" s="82"/>
      <c r="E500" s="82"/>
      <c r="F500" s="82"/>
      <c r="G500" s="86"/>
      <c r="H500" s="86"/>
      <c r="I500" s="86"/>
      <c r="J500" s="8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>
      <c r="A501" s="82"/>
      <c r="B501" s="82"/>
      <c r="C501" s="82"/>
      <c r="D501" s="82"/>
      <c r="E501" s="82"/>
      <c r="F501" s="82"/>
      <c r="G501" s="86"/>
      <c r="H501" s="86"/>
      <c r="I501" s="86"/>
      <c r="J501" s="8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>
      <c r="A502" s="82"/>
      <c r="B502" s="82"/>
      <c r="C502" s="82"/>
      <c r="D502" s="82"/>
      <c r="E502" s="82"/>
      <c r="F502" s="82"/>
      <c r="G502" s="86"/>
      <c r="H502" s="86"/>
      <c r="I502" s="86"/>
      <c r="J502" s="8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>
      <c r="A503" s="82"/>
      <c r="B503" s="82"/>
      <c r="C503" s="82"/>
      <c r="D503" s="82"/>
      <c r="E503" s="82"/>
      <c r="F503" s="82"/>
      <c r="G503" s="86"/>
      <c r="H503" s="86"/>
      <c r="I503" s="86"/>
      <c r="J503" s="8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>
      <c r="A504" s="82"/>
      <c r="B504" s="82"/>
      <c r="C504" s="82"/>
      <c r="D504" s="82"/>
      <c r="E504" s="82"/>
      <c r="F504" s="82"/>
      <c r="G504" s="86"/>
      <c r="H504" s="86"/>
      <c r="I504" s="86"/>
      <c r="J504" s="8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>
      <c r="A505" s="82"/>
      <c r="B505" s="82"/>
      <c r="C505" s="82"/>
      <c r="D505" s="82"/>
      <c r="E505" s="82"/>
      <c r="F505" s="82"/>
      <c r="G505" s="86"/>
      <c r="H505" s="86"/>
      <c r="I505" s="86"/>
      <c r="J505" s="8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>
      <c r="A506" s="82"/>
      <c r="B506" s="82"/>
      <c r="C506" s="82"/>
      <c r="D506" s="82"/>
      <c r="E506" s="82"/>
      <c r="F506" s="82"/>
      <c r="G506" s="86"/>
      <c r="H506" s="86"/>
      <c r="I506" s="86"/>
      <c r="J506" s="8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>
      <c r="A507" s="82"/>
      <c r="B507" s="82"/>
      <c r="C507" s="82"/>
      <c r="D507" s="82"/>
      <c r="E507" s="82"/>
      <c r="F507" s="82"/>
      <c r="G507" s="86"/>
      <c r="H507" s="86"/>
      <c r="I507" s="86"/>
      <c r="J507" s="8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>
      <c r="A508" s="82"/>
      <c r="B508" s="82"/>
      <c r="C508" s="82"/>
      <c r="D508" s="82"/>
      <c r="E508" s="82"/>
      <c r="F508" s="82"/>
      <c r="G508" s="86"/>
      <c r="H508" s="86"/>
      <c r="I508" s="86"/>
      <c r="J508" s="8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>
      <c r="A509" s="82"/>
      <c r="B509" s="82"/>
      <c r="C509" s="82"/>
      <c r="D509" s="82"/>
      <c r="E509" s="82"/>
      <c r="F509" s="82"/>
      <c r="G509" s="86"/>
      <c r="H509" s="86"/>
      <c r="I509" s="86"/>
      <c r="J509" s="8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>
      <c r="A510" s="82"/>
      <c r="B510" s="82"/>
      <c r="C510" s="82"/>
      <c r="D510" s="82"/>
      <c r="E510" s="82"/>
      <c r="F510" s="82"/>
      <c r="G510" s="86"/>
      <c r="H510" s="86"/>
      <c r="I510" s="86"/>
      <c r="J510" s="8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>
      <c r="A511" s="82"/>
      <c r="B511" s="82"/>
      <c r="C511" s="82"/>
      <c r="D511" s="82"/>
      <c r="E511" s="82"/>
      <c r="F511" s="82"/>
      <c r="G511" s="86"/>
      <c r="H511" s="86"/>
      <c r="I511" s="86"/>
      <c r="J511" s="8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>
      <c r="A512" s="82"/>
      <c r="B512" s="82"/>
      <c r="C512" s="82"/>
      <c r="D512" s="82"/>
      <c r="E512" s="82"/>
      <c r="F512" s="82"/>
      <c r="G512" s="86"/>
      <c r="H512" s="86"/>
      <c r="I512" s="86"/>
      <c r="J512" s="8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>
      <c r="A513" s="82"/>
      <c r="B513" s="82"/>
      <c r="C513" s="82"/>
      <c r="D513" s="82"/>
      <c r="E513" s="82"/>
      <c r="F513" s="82"/>
      <c r="G513" s="86"/>
      <c r="H513" s="86"/>
      <c r="I513" s="86"/>
      <c r="J513" s="8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>
      <c r="A514" s="82"/>
      <c r="B514" s="82"/>
      <c r="C514" s="82"/>
      <c r="D514" s="82"/>
      <c r="E514" s="82"/>
      <c r="F514" s="82"/>
      <c r="G514" s="86"/>
      <c r="H514" s="86"/>
      <c r="I514" s="86"/>
      <c r="J514" s="8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>
      <c r="A515" s="82"/>
      <c r="B515" s="82"/>
      <c r="C515" s="82"/>
      <c r="D515" s="82"/>
      <c r="E515" s="82"/>
      <c r="F515" s="82"/>
      <c r="G515" s="86"/>
      <c r="H515" s="86"/>
      <c r="I515" s="86"/>
      <c r="J515" s="8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>
      <c r="A516" s="82"/>
      <c r="B516" s="82"/>
      <c r="C516" s="82"/>
      <c r="D516" s="82"/>
      <c r="E516" s="82"/>
      <c r="F516" s="82"/>
      <c r="G516" s="86"/>
      <c r="H516" s="86"/>
      <c r="I516" s="86"/>
      <c r="J516" s="8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>
      <c r="A517" s="82"/>
      <c r="B517" s="82"/>
      <c r="C517" s="82"/>
      <c r="D517" s="82"/>
      <c r="E517" s="82"/>
      <c r="F517" s="82"/>
      <c r="G517" s="86"/>
      <c r="H517" s="86"/>
      <c r="I517" s="86"/>
      <c r="J517" s="8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>
      <c r="A518" s="82"/>
      <c r="B518" s="82"/>
      <c r="C518" s="82"/>
      <c r="D518" s="82"/>
      <c r="E518" s="82"/>
      <c r="F518" s="82"/>
      <c r="G518" s="86"/>
      <c r="H518" s="86"/>
      <c r="I518" s="86"/>
      <c r="J518" s="8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>
      <c r="A519" s="82"/>
      <c r="B519" s="82"/>
      <c r="C519" s="82"/>
      <c r="D519" s="82"/>
      <c r="E519" s="82"/>
      <c r="F519" s="82"/>
      <c r="G519" s="86"/>
      <c r="H519" s="86"/>
      <c r="I519" s="86"/>
      <c r="J519" s="8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>
      <c r="A520" s="82"/>
      <c r="B520" s="82"/>
      <c r="C520" s="82"/>
      <c r="D520" s="82"/>
      <c r="E520" s="82"/>
      <c r="F520" s="82"/>
      <c r="G520" s="86"/>
      <c r="H520" s="86"/>
      <c r="I520" s="86"/>
      <c r="J520" s="8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>
      <c r="A521" s="82"/>
      <c r="B521" s="82"/>
      <c r="C521" s="82"/>
      <c r="D521" s="82"/>
      <c r="E521" s="82"/>
      <c r="F521" s="82"/>
      <c r="G521" s="86"/>
      <c r="H521" s="86"/>
      <c r="I521" s="86"/>
      <c r="J521" s="8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>
      <c r="A522" s="82"/>
      <c r="B522" s="82"/>
      <c r="C522" s="82"/>
      <c r="D522" s="82"/>
      <c r="E522" s="82"/>
      <c r="F522" s="82"/>
      <c r="G522" s="86"/>
      <c r="H522" s="86"/>
      <c r="I522" s="86"/>
      <c r="J522" s="8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>
      <c r="A523" s="82"/>
      <c r="B523" s="82"/>
      <c r="C523" s="82"/>
      <c r="D523" s="82"/>
      <c r="E523" s="82"/>
      <c r="F523" s="82"/>
      <c r="G523" s="86"/>
      <c r="H523" s="86"/>
      <c r="I523" s="86"/>
      <c r="J523" s="8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>
      <c r="A524" s="82"/>
      <c r="B524" s="82"/>
      <c r="C524" s="82"/>
      <c r="D524" s="82"/>
      <c r="E524" s="82"/>
      <c r="F524" s="82"/>
      <c r="G524" s="86"/>
      <c r="H524" s="86"/>
      <c r="I524" s="86"/>
      <c r="J524" s="8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>
      <c r="A525" s="82"/>
      <c r="B525" s="82"/>
      <c r="C525" s="82"/>
      <c r="D525" s="82"/>
      <c r="E525" s="82"/>
      <c r="F525" s="82"/>
      <c r="G525" s="86"/>
      <c r="H525" s="86"/>
      <c r="I525" s="86"/>
      <c r="J525" s="8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>
      <c r="A526" s="82"/>
      <c r="B526" s="82"/>
      <c r="C526" s="82"/>
      <c r="D526" s="82"/>
      <c r="E526" s="82"/>
      <c r="F526" s="82"/>
      <c r="G526" s="86"/>
      <c r="H526" s="86"/>
      <c r="I526" s="86"/>
      <c r="J526" s="8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>
      <c r="A527" s="82"/>
      <c r="B527" s="82"/>
      <c r="C527" s="82"/>
      <c r="D527" s="82"/>
      <c r="E527" s="82"/>
      <c r="F527" s="82"/>
      <c r="G527" s="86"/>
      <c r="H527" s="86"/>
      <c r="I527" s="86"/>
      <c r="J527" s="8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>
      <c r="A528" s="82"/>
      <c r="B528" s="82"/>
      <c r="C528" s="82"/>
      <c r="D528" s="82"/>
      <c r="E528" s="82"/>
      <c r="F528" s="82"/>
      <c r="G528" s="86"/>
      <c r="H528" s="86"/>
      <c r="I528" s="86"/>
      <c r="J528" s="8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>
      <c r="A529" s="82"/>
      <c r="B529" s="82"/>
      <c r="C529" s="82"/>
      <c r="D529" s="82"/>
      <c r="E529" s="82"/>
      <c r="F529" s="82"/>
      <c r="G529" s="86"/>
      <c r="H529" s="86"/>
      <c r="I529" s="86"/>
      <c r="J529" s="8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>
      <c r="A530" s="82"/>
      <c r="B530" s="82"/>
      <c r="C530" s="82"/>
      <c r="D530" s="82"/>
      <c r="E530" s="82"/>
      <c r="F530" s="82"/>
      <c r="G530" s="86"/>
      <c r="H530" s="86"/>
      <c r="I530" s="86"/>
      <c r="J530" s="8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>
      <c r="A531" s="82"/>
      <c r="B531" s="82"/>
      <c r="C531" s="82"/>
      <c r="D531" s="82"/>
      <c r="E531" s="82"/>
      <c r="F531" s="82"/>
      <c r="G531" s="86"/>
      <c r="H531" s="86"/>
      <c r="I531" s="86"/>
      <c r="J531" s="8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>
      <c r="A532" s="82"/>
      <c r="B532" s="82"/>
      <c r="C532" s="82"/>
      <c r="D532" s="82"/>
      <c r="E532" s="82"/>
      <c r="F532" s="82"/>
      <c r="G532" s="86"/>
      <c r="H532" s="86"/>
      <c r="I532" s="86"/>
      <c r="J532" s="8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>
      <c r="A533" s="82"/>
      <c r="B533" s="82"/>
      <c r="C533" s="82"/>
      <c r="D533" s="82"/>
      <c r="E533" s="82"/>
      <c r="F533" s="82"/>
      <c r="G533" s="86"/>
      <c r="H533" s="86"/>
      <c r="I533" s="86"/>
      <c r="J533" s="8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>
      <c r="A534" s="82"/>
      <c r="B534" s="82"/>
      <c r="C534" s="82"/>
      <c r="D534" s="82"/>
      <c r="E534" s="82"/>
      <c r="F534" s="82"/>
      <c r="G534" s="86"/>
      <c r="H534" s="86"/>
      <c r="I534" s="86"/>
      <c r="J534" s="8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>
      <c r="A535" s="82"/>
      <c r="B535" s="82"/>
      <c r="C535" s="82"/>
      <c r="D535" s="82"/>
      <c r="E535" s="82"/>
      <c r="F535" s="82"/>
      <c r="G535" s="86"/>
      <c r="H535" s="86"/>
      <c r="I535" s="86"/>
      <c r="J535" s="8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>
      <c r="A536" s="82"/>
      <c r="B536" s="82"/>
      <c r="C536" s="82"/>
      <c r="D536" s="82"/>
      <c r="E536" s="82"/>
      <c r="F536" s="82"/>
      <c r="G536" s="86"/>
      <c r="H536" s="86"/>
      <c r="I536" s="86"/>
      <c r="J536" s="8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>
      <c r="A537" s="82"/>
      <c r="B537" s="82"/>
      <c r="C537" s="82"/>
      <c r="D537" s="82"/>
      <c r="E537" s="82"/>
      <c r="F537" s="82"/>
      <c r="G537" s="86"/>
      <c r="H537" s="86"/>
      <c r="I537" s="86"/>
      <c r="J537" s="8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>
      <c r="A538" s="82"/>
      <c r="B538" s="82"/>
      <c r="C538" s="82"/>
      <c r="D538" s="82"/>
      <c r="E538" s="82"/>
      <c r="F538" s="82"/>
      <c r="G538" s="86"/>
      <c r="H538" s="86"/>
      <c r="I538" s="86"/>
      <c r="J538" s="8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>
      <c r="A539" s="82"/>
      <c r="B539" s="82"/>
      <c r="C539" s="82"/>
      <c r="D539" s="82"/>
      <c r="E539" s="82"/>
      <c r="F539" s="82"/>
      <c r="G539" s="86"/>
      <c r="H539" s="86"/>
      <c r="I539" s="86"/>
      <c r="J539" s="8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>
      <c r="A540" s="82"/>
      <c r="B540" s="82"/>
      <c r="C540" s="82"/>
      <c r="D540" s="82"/>
      <c r="E540" s="82"/>
      <c r="F540" s="82"/>
      <c r="G540" s="86"/>
      <c r="H540" s="86"/>
      <c r="I540" s="86"/>
      <c r="J540" s="8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>
      <c r="A541" s="82"/>
      <c r="B541" s="82"/>
      <c r="C541" s="82"/>
      <c r="D541" s="82"/>
      <c r="E541" s="82"/>
      <c r="F541" s="82"/>
      <c r="G541" s="86"/>
      <c r="H541" s="86"/>
      <c r="I541" s="86"/>
      <c r="J541" s="8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>
      <c r="A542" s="82"/>
      <c r="B542" s="82"/>
      <c r="C542" s="82"/>
      <c r="D542" s="82"/>
      <c r="E542" s="82"/>
      <c r="F542" s="82"/>
      <c r="G542" s="86"/>
      <c r="H542" s="86"/>
      <c r="I542" s="86"/>
      <c r="J542" s="8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>
      <c r="A543" s="82"/>
      <c r="B543" s="82"/>
      <c r="C543" s="82"/>
      <c r="D543" s="82"/>
      <c r="E543" s="82"/>
      <c r="F543" s="82"/>
      <c r="G543" s="86"/>
      <c r="H543" s="86"/>
      <c r="I543" s="86"/>
      <c r="J543" s="8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>
      <c r="A544" s="82"/>
      <c r="B544" s="82"/>
      <c r="C544" s="82"/>
      <c r="D544" s="82"/>
      <c r="E544" s="82"/>
      <c r="F544" s="82"/>
      <c r="G544" s="86"/>
      <c r="H544" s="86"/>
      <c r="I544" s="86"/>
      <c r="J544" s="8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>
      <c r="A545" s="82"/>
      <c r="B545" s="82"/>
      <c r="C545" s="82"/>
      <c r="D545" s="82"/>
      <c r="E545" s="82"/>
      <c r="F545" s="82"/>
      <c r="G545" s="86"/>
      <c r="H545" s="86"/>
      <c r="I545" s="86"/>
      <c r="J545" s="8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>
      <c r="A546" s="82"/>
      <c r="B546" s="82"/>
      <c r="C546" s="82"/>
      <c r="D546" s="82"/>
      <c r="E546" s="82"/>
      <c r="F546" s="82"/>
      <c r="G546" s="86"/>
      <c r="H546" s="86"/>
      <c r="I546" s="86"/>
      <c r="J546" s="8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>
      <c r="A547" s="82"/>
      <c r="B547" s="82"/>
      <c r="C547" s="82"/>
      <c r="D547" s="82"/>
      <c r="E547" s="82"/>
      <c r="F547" s="82"/>
      <c r="G547" s="86"/>
      <c r="H547" s="86"/>
      <c r="I547" s="86"/>
      <c r="J547" s="8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>
      <c r="A548" s="82"/>
      <c r="B548" s="82"/>
      <c r="C548" s="82"/>
      <c r="D548" s="82"/>
      <c r="E548" s="82"/>
      <c r="F548" s="82"/>
      <c r="G548" s="86"/>
      <c r="H548" s="86"/>
      <c r="I548" s="86"/>
      <c r="J548" s="8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>
      <c r="A549" s="82"/>
      <c r="B549" s="82"/>
      <c r="C549" s="82"/>
      <c r="D549" s="82"/>
      <c r="E549" s="82"/>
      <c r="F549" s="82"/>
      <c r="G549" s="86"/>
      <c r="H549" s="86"/>
      <c r="I549" s="86"/>
      <c r="J549" s="8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>
      <c r="A550" s="82"/>
      <c r="B550" s="82"/>
      <c r="C550" s="82"/>
      <c r="D550" s="82"/>
      <c r="E550" s="82"/>
      <c r="F550" s="82"/>
      <c r="G550" s="86"/>
      <c r="H550" s="86"/>
      <c r="I550" s="86"/>
      <c r="J550" s="8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>
      <c r="A551" s="82"/>
      <c r="B551" s="82"/>
      <c r="C551" s="82"/>
      <c r="D551" s="82"/>
      <c r="E551" s="82"/>
      <c r="F551" s="82"/>
      <c r="G551" s="86"/>
      <c r="H551" s="86"/>
      <c r="I551" s="86"/>
      <c r="J551" s="8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>
      <c r="A552" s="82"/>
      <c r="B552" s="82"/>
      <c r="C552" s="82"/>
      <c r="D552" s="82"/>
      <c r="E552" s="82"/>
      <c r="F552" s="82"/>
      <c r="G552" s="86"/>
      <c r="H552" s="86"/>
      <c r="I552" s="86"/>
      <c r="J552" s="8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>
      <c r="A553" s="82"/>
      <c r="B553" s="82"/>
      <c r="C553" s="82"/>
      <c r="D553" s="82"/>
      <c r="E553" s="82"/>
      <c r="F553" s="82"/>
      <c r="G553" s="86"/>
      <c r="H553" s="86"/>
      <c r="I553" s="86"/>
      <c r="J553" s="8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>
      <c r="A554" s="82"/>
      <c r="B554" s="82"/>
      <c r="C554" s="82"/>
      <c r="D554" s="82"/>
      <c r="E554" s="82"/>
      <c r="F554" s="82"/>
      <c r="G554" s="86"/>
      <c r="H554" s="86"/>
      <c r="I554" s="86"/>
      <c r="J554" s="8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>
      <c r="A555" s="82"/>
      <c r="B555" s="82"/>
      <c r="C555" s="82"/>
      <c r="D555" s="82"/>
      <c r="E555" s="82"/>
      <c r="F555" s="82"/>
      <c r="G555" s="86"/>
      <c r="H555" s="86"/>
      <c r="I555" s="86"/>
      <c r="J555" s="8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>
      <c r="A556" s="82"/>
      <c r="B556" s="82"/>
      <c r="C556" s="82"/>
      <c r="D556" s="82"/>
      <c r="E556" s="82"/>
      <c r="F556" s="82"/>
      <c r="G556" s="86"/>
      <c r="H556" s="86"/>
      <c r="I556" s="86"/>
      <c r="J556" s="8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>
      <c r="A557" s="82"/>
      <c r="B557" s="82"/>
      <c r="C557" s="82"/>
      <c r="D557" s="82"/>
      <c r="E557" s="82"/>
      <c r="F557" s="82"/>
      <c r="G557" s="86"/>
      <c r="H557" s="86"/>
      <c r="I557" s="86"/>
      <c r="J557" s="8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>
      <c r="A558" s="82"/>
      <c r="B558" s="82"/>
      <c r="C558" s="82"/>
      <c r="D558" s="82"/>
      <c r="E558" s="82"/>
      <c r="F558" s="82"/>
      <c r="G558" s="86"/>
      <c r="H558" s="86"/>
      <c r="I558" s="86"/>
      <c r="J558" s="8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>
      <c r="A559" s="82"/>
      <c r="B559" s="82"/>
      <c r="C559" s="82"/>
      <c r="D559" s="82"/>
      <c r="E559" s="82"/>
      <c r="F559" s="82"/>
      <c r="G559" s="86"/>
      <c r="H559" s="86"/>
      <c r="I559" s="86"/>
      <c r="J559" s="8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>
      <c r="A560" s="82"/>
      <c r="B560" s="82"/>
      <c r="C560" s="82"/>
      <c r="D560" s="82"/>
      <c r="E560" s="82"/>
      <c r="F560" s="82"/>
      <c r="G560" s="86"/>
      <c r="H560" s="86"/>
      <c r="I560" s="86"/>
      <c r="J560" s="8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>
      <c r="A561" s="82"/>
      <c r="B561" s="82"/>
      <c r="C561" s="82"/>
      <c r="D561" s="82"/>
      <c r="E561" s="82"/>
      <c r="F561" s="82"/>
      <c r="G561" s="86"/>
      <c r="H561" s="86"/>
      <c r="I561" s="86"/>
      <c r="J561" s="8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>
      <c r="A562" s="82"/>
      <c r="B562" s="82"/>
      <c r="C562" s="82"/>
      <c r="D562" s="82"/>
      <c r="E562" s="82"/>
      <c r="F562" s="82"/>
      <c r="G562" s="86"/>
      <c r="H562" s="86"/>
      <c r="I562" s="86"/>
      <c r="J562" s="8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>
      <c r="A563" s="82"/>
      <c r="B563" s="82"/>
      <c r="C563" s="82"/>
      <c r="D563" s="82"/>
      <c r="E563" s="82"/>
      <c r="F563" s="82"/>
      <c r="G563" s="86"/>
      <c r="H563" s="86"/>
      <c r="I563" s="86"/>
      <c r="J563" s="8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>
      <c r="A564" s="82"/>
      <c r="B564" s="82"/>
      <c r="C564" s="82"/>
      <c r="D564" s="82"/>
      <c r="E564" s="82"/>
      <c r="F564" s="82"/>
      <c r="G564" s="86"/>
      <c r="H564" s="86"/>
      <c r="I564" s="86"/>
      <c r="J564" s="8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>
      <c r="A565" s="82"/>
      <c r="B565" s="82"/>
      <c r="C565" s="82"/>
      <c r="D565" s="82"/>
      <c r="E565" s="82"/>
      <c r="F565" s="82"/>
      <c r="G565" s="86"/>
      <c r="H565" s="86"/>
      <c r="I565" s="86"/>
      <c r="J565" s="8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>
      <c r="A566" s="82"/>
      <c r="B566" s="82"/>
      <c r="C566" s="82"/>
      <c r="D566" s="82"/>
      <c r="E566" s="82"/>
      <c r="F566" s="82"/>
      <c r="G566" s="86"/>
      <c r="H566" s="86"/>
      <c r="I566" s="86"/>
      <c r="J566" s="8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>
      <c r="A567" s="82"/>
      <c r="B567" s="82"/>
      <c r="C567" s="82"/>
      <c r="D567" s="82"/>
      <c r="E567" s="82"/>
      <c r="F567" s="82"/>
      <c r="G567" s="86"/>
      <c r="H567" s="86"/>
      <c r="I567" s="86"/>
      <c r="J567" s="8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>
      <c r="A568" s="82"/>
      <c r="B568" s="82"/>
      <c r="C568" s="82"/>
      <c r="D568" s="82"/>
      <c r="E568" s="82"/>
      <c r="F568" s="82"/>
      <c r="G568" s="86"/>
      <c r="H568" s="86"/>
      <c r="I568" s="86"/>
      <c r="J568" s="8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>
      <c r="A569" s="82"/>
      <c r="B569" s="82"/>
      <c r="C569" s="82"/>
      <c r="D569" s="82"/>
      <c r="E569" s="82"/>
      <c r="F569" s="82"/>
      <c r="G569" s="86"/>
      <c r="H569" s="86"/>
      <c r="I569" s="86"/>
      <c r="J569" s="8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>
      <c r="A570" s="82"/>
      <c r="B570" s="82"/>
      <c r="C570" s="82"/>
      <c r="D570" s="82"/>
      <c r="E570" s="82"/>
      <c r="F570" s="82"/>
      <c r="G570" s="86"/>
      <c r="H570" s="86"/>
      <c r="I570" s="86"/>
      <c r="J570" s="8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>
      <c r="A571" s="82"/>
      <c r="B571" s="82"/>
      <c r="C571" s="82"/>
      <c r="D571" s="82"/>
      <c r="E571" s="82"/>
      <c r="F571" s="82"/>
      <c r="G571" s="86"/>
      <c r="H571" s="86"/>
      <c r="I571" s="86"/>
      <c r="J571" s="8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>
      <c r="A572" s="82"/>
      <c r="B572" s="82"/>
      <c r="C572" s="82"/>
      <c r="D572" s="82"/>
      <c r="E572" s="82"/>
      <c r="F572" s="82"/>
      <c r="G572" s="86"/>
      <c r="H572" s="86"/>
      <c r="I572" s="86"/>
      <c r="J572" s="8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>
      <c r="A573" s="82"/>
      <c r="B573" s="82"/>
      <c r="C573" s="82"/>
      <c r="D573" s="82"/>
      <c r="E573" s="82"/>
      <c r="F573" s="82"/>
      <c r="G573" s="86"/>
      <c r="H573" s="86"/>
      <c r="I573" s="86"/>
      <c r="J573" s="8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>
      <c r="A574" s="82"/>
      <c r="B574" s="82"/>
      <c r="C574" s="82"/>
      <c r="D574" s="82"/>
      <c r="E574" s="82"/>
      <c r="F574" s="82"/>
      <c r="G574" s="86"/>
      <c r="H574" s="86"/>
      <c r="I574" s="86"/>
      <c r="J574" s="8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>
      <c r="A575" s="82"/>
      <c r="B575" s="82"/>
      <c r="C575" s="82"/>
      <c r="D575" s="82"/>
      <c r="E575" s="82"/>
      <c r="F575" s="82"/>
      <c r="G575" s="86"/>
      <c r="H575" s="86"/>
      <c r="I575" s="86"/>
      <c r="J575" s="8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>
      <c r="A576" s="82"/>
      <c r="B576" s="82"/>
      <c r="C576" s="82"/>
      <c r="D576" s="82"/>
      <c r="E576" s="82"/>
      <c r="F576" s="82"/>
      <c r="G576" s="86"/>
      <c r="H576" s="86"/>
      <c r="I576" s="86"/>
      <c r="J576" s="8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>
      <c r="A577" s="82"/>
      <c r="B577" s="82"/>
      <c r="C577" s="82"/>
      <c r="D577" s="82"/>
      <c r="E577" s="82"/>
      <c r="F577" s="82"/>
      <c r="G577" s="86"/>
      <c r="H577" s="86"/>
      <c r="I577" s="86"/>
      <c r="J577" s="8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>
      <c r="A578" s="82"/>
      <c r="B578" s="82"/>
      <c r="C578" s="82"/>
      <c r="D578" s="82"/>
      <c r="E578" s="82"/>
      <c r="F578" s="82"/>
      <c r="G578" s="86"/>
      <c r="H578" s="86"/>
      <c r="I578" s="86"/>
      <c r="J578" s="8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>
      <c r="A579" s="82"/>
      <c r="B579" s="82"/>
      <c r="C579" s="82"/>
      <c r="D579" s="82"/>
      <c r="E579" s="82"/>
      <c r="F579" s="82"/>
      <c r="G579" s="86"/>
      <c r="H579" s="86"/>
      <c r="I579" s="86"/>
      <c r="J579" s="8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>
      <c r="A580" s="82"/>
      <c r="B580" s="82"/>
      <c r="C580" s="82"/>
      <c r="D580" s="82"/>
      <c r="E580" s="82"/>
      <c r="F580" s="82"/>
      <c r="G580" s="86"/>
      <c r="H580" s="86"/>
      <c r="I580" s="86"/>
      <c r="J580" s="8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>
      <c r="A581" s="82"/>
      <c r="B581" s="82"/>
      <c r="C581" s="82"/>
      <c r="D581" s="82"/>
      <c r="E581" s="82"/>
      <c r="F581" s="82"/>
      <c r="G581" s="86"/>
      <c r="H581" s="86"/>
      <c r="I581" s="86"/>
      <c r="J581" s="8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>
      <c r="A582" s="82"/>
      <c r="B582" s="82"/>
      <c r="C582" s="82"/>
      <c r="D582" s="82"/>
      <c r="E582" s="82"/>
      <c r="F582" s="82"/>
      <c r="G582" s="86"/>
      <c r="H582" s="86"/>
      <c r="I582" s="86"/>
      <c r="J582" s="8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>
      <c r="A583" s="82"/>
      <c r="B583" s="82"/>
      <c r="C583" s="82"/>
      <c r="D583" s="82"/>
      <c r="E583" s="82"/>
      <c r="F583" s="82"/>
      <c r="G583" s="86"/>
      <c r="H583" s="86"/>
      <c r="I583" s="86"/>
      <c r="J583" s="8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>
      <c r="A584" s="82"/>
      <c r="B584" s="82"/>
      <c r="C584" s="82"/>
      <c r="D584" s="82"/>
      <c r="E584" s="82"/>
      <c r="F584" s="82"/>
      <c r="G584" s="86"/>
      <c r="H584" s="86"/>
      <c r="I584" s="86"/>
      <c r="J584" s="8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>
      <c r="A585" s="82"/>
      <c r="B585" s="82"/>
      <c r="C585" s="82"/>
      <c r="D585" s="82"/>
      <c r="E585" s="82"/>
      <c r="F585" s="82"/>
      <c r="G585" s="86"/>
      <c r="H585" s="86"/>
      <c r="I585" s="86"/>
      <c r="J585" s="8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>
      <c r="A586" s="82"/>
      <c r="B586" s="82"/>
      <c r="C586" s="82"/>
      <c r="D586" s="82"/>
      <c r="E586" s="82"/>
      <c r="F586" s="82"/>
      <c r="G586" s="86"/>
      <c r="H586" s="86"/>
      <c r="I586" s="86"/>
      <c r="J586" s="8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>
      <c r="A587" s="82"/>
      <c r="B587" s="82"/>
      <c r="C587" s="82"/>
      <c r="D587" s="82"/>
      <c r="E587" s="82"/>
      <c r="F587" s="82"/>
      <c r="G587" s="86"/>
      <c r="H587" s="86"/>
      <c r="I587" s="86"/>
      <c r="J587" s="8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>
      <c r="A588" s="82"/>
      <c r="B588" s="82"/>
      <c r="C588" s="82"/>
      <c r="D588" s="82"/>
      <c r="E588" s="82"/>
      <c r="F588" s="82"/>
      <c r="G588" s="86"/>
      <c r="H588" s="86"/>
      <c r="I588" s="86"/>
      <c r="J588" s="8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>
      <c r="A589" s="82"/>
      <c r="B589" s="82"/>
      <c r="C589" s="82"/>
      <c r="D589" s="82"/>
      <c r="E589" s="82"/>
      <c r="F589" s="82"/>
      <c r="G589" s="86"/>
      <c r="H589" s="86"/>
      <c r="I589" s="86"/>
      <c r="J589" s="8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>
      <c r="A590" s="82"/>
      <c r="B590" s="82"/>
      <c r="C590" s="82"/>
      <c r="D590" s="82"/>
      <c r="E590" s="82"/>
      <c r="F590" s="82"/>
      <c r="G590" s="86"/>
      <c r="H590" s="86"/>
      <c r="I590" s="86"/>
      <c r="J590" s="8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>
      <c r="A591" s="82"/>
      <c r="B591" s="82"/>
      <c r="C591" s="82"/>
      <c r="D591" s="82"/>
      <c r="E591" s="82"/>
      <c r="F591" s="82"/>
      <c r="G591" s="86"/>
      <c r="H591" s="86"/>
      <c r="I591" s="86"/>
      <c r="J591" s="8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>
      <c r="A592" s="82"/>
      <c r="B592" s="82"/>
      <c r="C592" s="82"/>
      <c r="D592" s="82"/>
      <c r="E592" s="82"/>
      <c r="F592" s="82"/>
      <c r="G592" s="86"/>
      <c r="H592" s="86"/>
      <c r="I592" s="86"/>
      <c r="J592" s="8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>
      <c r="A593" s="82"/>
      <c r="B593" s="82"/>
      <c r="C593" s="82"/>
      <c r="D593" s="82"/>
      <c r="E593" s="82"/>
      <c r="F593" s="82"/>
      <c r="G593" s="86"/>
      <c r="H593" s="86"/>
      <c r="I593" s="86"/>
      <c r="J593" s="8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>
      <c r="A594" s="82"/>
      <c r="B594" s="82"/>
      <c r="C594" s="82"/>
      <c r="D594" s="82"/>
      <c r="E594" s="82"/>
      <c r="F594" s="82"/>
      <c r="G594" s="86"/>
      <c r="H594" s="86"/>
      <c r="I594" s="86"/>
      <c r="J594" s="8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>
      <c r="A595" s="82"/>
      <c r="B595" s="82"/>
      <c r="C595" s="82"/>
      <c r="D595" s="82"/>
      <c r="E595" s="82"/>
      <c r="F595" s="82"/>
      <c r="G595" s="86"/>
      <c r="H595" s="86"/>
      <c r="I595" s="86"/>
      <c r="J595" s="8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>
      <c r="A596" s="82"/>
      <c r="B596" s="82"/>
      <c r="C596" s="82"/>
      <c r="D596" s="82"/>
      <c r="E596" s="82"/>
      <c r="F596" s="82"/>
      <c r="G596" s="86"/>
      <c r="H596" s="86"/>
      <c r="I596" s="86"/>
      <c r="J596" s="8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>
      <c r="A597" s="82"/>
      <c r="B597" s="82"/>
      <c r="C597" s="82"/>
      <c r="D597" s="82"/>
      <c r="E597" s="82"/>
      <c r="F597" s="82"/>
      <c r="G597" s="86"/>
      <c r="H597" s="86"/>
      <c r="I597" s="86"/>
      <c r="J597" s="8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>
      <c r="A598" s="82"/>
      <c r="B598" s="82"/>
      <c r="C598" s="82"/>
      <c r="D598" s="82"/>
      <c r="E598" s="82"/>
      <c r="F598" s="82"/>
      <c r="G598" s="86"/>
      <c r="H598" s="86"/>
      <c r="I598" s="86"/>
      <c r="J598" s="8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>
      <c r="A599" s="82"/>
      <c r="B599" s="82"/>
      <c r="C599" s="82"/>
      <c r="D599" s="82"/>
      <c r="E599" s="82"/>
      <c r="F599" s="82"/>
      <c r="G599" s="86"/>
      <c r="H599" s="86"/>
      <c r="I599" s="86"/>
      <c r="J599" s="8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>
      <c r="A600" s="82"/>
      <c r="B600" s="82"/>
      <c r="C600" s="82"/>
      <c r="D600" s="82"/>
      <c r="E600" s="82"/>
      <c r="F600" s="82"/>
      <c r="G600" s="86"/>
      <c r="H600" s="86"/>
      <c r="I600" s="86"/>
      <c r="J600" s="8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>
      <c r="A601" s="82"/>
      <c r="B601" s="82"/>
      <c r="C601" s="82"/>
      <c r="D601" s="82"/>
      <c r="E601" s="82"/>
      <c r="F601" s="82"/>
      <c r="G601" s="86"/>
      <c r="H601" s="86"/>
      <c r="I601" s="86"/>
      <c r="J601" s="8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>
      <c r="A602" s="82"/>
      <c r="B602" s="82"/>
      <c r="C602" s="82"/>
      <c r="D602" s="82"/>
      <c r="E602" s="82"/>
      <c r="F602" s="82"/>
      <c r="G602" s="86"/>
      <c r="H602" s="86"/>
      <c r="I602" s="86"/>
      <c r="J602" s="8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>
      <c r="A603" s="82"/>
      <c r="B603" s="82"/>
      <c r="C603" s="82"/>
      <c r="D603" s="82"/>
      <c r="E603" s="82"/>
      <c r="F603" s="82"/>
      <c r="G603" s="86"/>
      <c r="H603" s="86"/>
      <c r="I603" s="86"/>
      <c r="J603" s="8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>
      <c r="A604" s="82"/>
      <c r="B604" s="82"/>
      <c r="C604" s="82"/>
      <c r="D604" s="82"/>
      <c r="E604" s="82"/>
      <c r="F604" s="82"/>
      <c r="G604" s="86"/>
      <c r="H604" s="86"/>
      <c r="I604" s="86"/>
      <c r="J604" s="8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>
      <c r="A605" s="82"/>
      <c r="B605" s="82"/>
      <c r="C605" s="82"/>
      <c r="D605" s="82"/>
      <c r="E605" s="82"/>
      <c r="F605" s="82"/>
      <c r="G605" s="86"/>
      <c r="H605" s="86"/>
      <c r="I605" s="86"/>
      <c r="J605" s="8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>
      <c r="A606" s="82"/>
      <c r="B606" s="82"/>
      <c r="C606" s="82"/>
      <c r="D606" s="82"/>
      <c r="E606" s="82"/>
      <c r="F606" s="82"/>
      <c r="G606" s="86"/>
      <c r="H606" s="86"/>
      <c r="I606" s="86"/>
      <c r="J606" s="8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>
      <c r="A607" s="82"/>
      <c r="B607" s="82"/>
      <c r="C607" s="82"/>
      <c r="D607" s="82"/>
      <c r="E607" s="82"/>
      <c r="F607" s="82"/>
      <c r="G607" s="86"/>
      <c r="H607" s="86"/>
      <c r="I607" s="86"/>
      <c r="J607" s="8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>
      <c r="A608" s="82"/>
      <c r="B608" s="82"/>
      <c r="C608" s="82"/>
      <c r="D608" s="82"/>
      <c r="E608" s="82"/>
      <c r="F608" s="82"/>
      <c r="G608" s="86"/>
      <c r="H608" s="86"/>
      <c r="I608" s="86"/>
      <c r="J608" s="8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>
      <c r="A609" s="82"/>
      <c r="B609" s="82"/>
      <c r="C609" s="82"/>
      <c r="D609" s="82"/>
      <c r="E609" s="82"/>
      <c r="F609" s="82"/>
      <c r="G609" s="86"/>
      <c r="H609" s="86"/>
      <c r="I609" s="86"/>
      <c r="J609" s="8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>
      <c r="A610" s="82"/>
      <c r="B610" s="82"/>
      <c r="C610" s="82"/>
      <c r="D610" s="82"/>
      <c r="E610" s="82"/>
      <c r="F610" s="82"/>
      <c r="G610" s="86"/>
      <c r="H610" s="86"/>
      <c r="I610" s="86"/>
      <c r="J610" s="8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>
      <c r="A611" s="82"/>
      <c r="B611" s="82"/>
      <c r="C611" s="82"/>
      <c r="D611" s="82"/>
      <c r="E611" s="82"/>
      <c r="F611" s="82"/>
      <c r="G611" s="86"/>
      <c r="H611" s="86"/>
      <c r="I611" s="86"/>
      <c r="J611" s="8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>
      <c r="A612" s="82"/>
      <c r="B612" s="82"/>
      <c r="C612" s="82"/>
      <c r="D612" s="82"/>
      <c r="E612" s="82"/>
      <c r="F612" s="82"/>
      <c r="G612" s="86"/>
      <c r="H612" s="86"/>
      <c r="I612" s="86"/>
      <c r="J612" s="8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>
      <c r="A613" s="82"/>
      <c r="B613" s="82"/>
      <c r="C613" s="82"/>
      <c r="D613" s="82"/>
      <c r="E613" s="82"/>
      <c r="F613" s="82"/>
      <c r="G613" s="86"/>
      <c r="H613" s="86"/>
      <c r="I613" s="86"/>
      <c r="J613" s="8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>
      <c r="A614" s="82"/>
      <c r="B614" s="82"/>
      <c r="C614" s="82"/>
      <c r="D614" s="82"/>
      <c r="E614" s="82"/>
      <c r="F614" s="82"/>
      <c r="G614" s="86"/>
      <c r="H614" s="86"/>
      <c r="I614" s="86"/>
      <c r="J614" s="8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>
      <c r="A615" s="82"/>
      <c r="B615" s="82"/>
      <c r="C615" s="82"/>
      <c r="D615" s="82"/>
      <c r="E615" s="82"/>
      <c r="F615" s="82"/>
      <c r="G615" s="86"/>
      <c r="H615" s="86"/>
      <c r="I615" s="86"/>
      <c r="J615" s="8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>
      <c r="A616" s="82"/>
      <c r="B616" s="82"/>
      <c r="C616" s="82"/>
      <c r="D616" s="82"/>
      <c r="E616" s="82"/>
      <c r="F616" s="82"/>
      <c r="G616" s="86"/>
      <c r="H616" s="86"/>
      <c r="I616" s="86"/>
      <c r="J616" s="8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>
      <c r="A617" s="82"/>
      <c r="B617" s="82"/>
      <c r="C617" s="82"/>
      <c r="D617" s="82"/>
      <c r="E617" s="82"/>
      <c r="F617" s="82"/>
      <c r="G617" s="86"/>
      <c r="H617" s="86"/>
      <c r="I617" s="86"/>
      <c r="J617" s="8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>
      <c r="A618" s="82"/>
      <c r="B618" s="82"/>
      <c r="C618" s="82"/>
      <c r="D618" s="82"/>
      <c r="E618" s="82"/>
      <c r="F618" s="82"/>
      <c r="G618" s="86"/>
      <c r="H618" s="86"/>
      <c r="I618" s="86"/>
      <c r="J618" s="8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>
      <c r="A619" s="82"/>
      <c r="B619" s="82"/>
      <c r="C619" s="82"/>
      <c r="D619" s="82"/>
      <c r="E619" s="82"/>
      <c r="F619" s="82"/>
      <c r="G619" s="86"/>
      <c r="H619" s="86"/>
      <c r="I619" s="86"/>
      <c r="J619" s="8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>
      <c r="A620" s="82"/>
      <c r="B620" s="82"/>
      <c r="C620" s="82"/>
      <c r="D620" s="82"/>
      <c r="E620" s="82"/>
      <c r="F620" s="82"/>
      <c r="G620" s="86"/>
      <c r="H620" s="86"/>
      <c r="I620" s="86"/>
      <c r="J620" s="8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>
      <c r="A621" s="82"/>
      <c r="B621" s="82"/>
      <c r="C621" s="82"/>
      <c r="D621" s="82"/>
      <c r="E621" s="82"/>
      <c r="F621" s="82"/>
      <c r="G621" s="86"/>
      <c r="H621" s="86"/>
      <c r="I621" s="86"/>
      <c r="J621" s="8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>
      <c r="A622" s="82"/>
      <c r="B622" s="82"/>
      <c r="C622" s="82"/>
      <c r="D622" s="82"/>
      <c r="E622" s="82"/>
      <c r="F622" s="82"/>
      <c r="G622" s="86"/>
      <c r="H622" s="86"/>
      <c r="I622" s="86"/>
      <c r="J622" s="8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>
      <c r="A623" s="82"/>
      <c r="B623" s="82"/>
      <c r="C623" s="82"/>
      <c r="D623" s="82"/>
      <c r="E623" s="82"/>
      <c r="F623" s="82"/>
      <c r="G623" s="86"/>
      <c r="H623" s="86"/>
      <c r="I623" s="86"/>
      <c r="J623" s="8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>
      <c r="A624" s="82"/>
      <c r="B624" s="82"/>
      <c r="C624" s="82"/>
      <c r="D624" s="82"/>
      <c r="E624" s="82"/>
      <c r="F624" s="82"/>
      <c r="G624" s="86"/>
      <c r="H624" s="86"/>
      <c r="I624" s="86"/>
      <c r="J624" s="8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>
      <c r="A625" s="82"/>
      <c r="B625" s="82"/>
      <c r="C625" s="82"/>
      <c r="D625" s="82"/>
      <c r="E625" s="82"/>
      <c r="F625" s="82"/>
      <c r="G625" s="86"/>
      <c r="H625" s="86"/>
      <c r="I625" s="86"/>
      <c r="J625" s="8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>
      <c r="A626" s="82"/>
      <c r="B626" s="82"/>
      <c r="C626" s="82"/>
      <c r="D626" s="82"/>
      <c r="E626" s="82"/>
      <c r="F626" s="82"/>
      <c r="G626" s="86"/>
      <c r="H626" s="86"/>
      <c r="I626" s="86"/>
      <c r="J626" s="8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>
      <c r="A627" s="82"/>
      <c r="B627" s="82"/>
      <c r="C627" s="82"/>
      <c r="D627" s="82"/>
      <c r="E627" s="82"/>
      <c r="F627" s="82"/>
      <c r="G627" s="86"/>
      <c r="H627" s="86"/>
      <c r="I627" s="86"/>
      <c r="J627" s="8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>
      <c r="A628" s="82"/>
      <c r="B628" s="82"/>
      <c r="C628" s="82"/>
      <c r="D628" s="82"/>
      <c r="E628" s="82"/>
      <c r="F628" s="82"/>
      <c r="G628" s="86"/>
      <c r="H628" s="86"/>
      <c r="I628" s="86"/>
      <c r="J628" s="8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>
      <c r="A629" s="82"/>
      <c r="B629" s="82"/>
      <c r="C629" s="82"/>
      <c r="D629" s="82"/>
      <c r="E629" s="82"/>
      <c r="F629" s="82"/>
      <c r="G629" s="86"/>
      <c r="H629" s="86"/>
      <c r="I629" s="86"/>
      <c r="J629" s="8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>
      <c r="A630" s="82"/>
      <c r="B630" s="82"/>
      <c r="C630" s="82"/>
      <c r="D630" s="82"/>
      <c r="E630" s="82"/>
      <c r="F630" s="82"/>
      <c r="G630" s="86"/>
      <c r="H630" s="86"/>
      <c r="I630" s="86"/>
      <c r="J630" s="8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>
      <c r="A631" s="82"/>
      <c r="B631" s="82"/>
      <c r="C631" s="82"/>
      <c r="D631" s="82"/>
      <c r="E631" s="82"/>
      <c r="F631" s="82"/>
      <c r="G631" s="86"/>
      <c r="H631" s="86"/>
      <c r="I631" s="86"/>
      <c r="J631" s="8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>
      <c r="A632" s="82"/>
      <c r="B632" s="82"/>
      <c r="C632" s="82"/>
      <c r="D632" s="82"/>
      <c r="E632" s="82"/>
      <c r="F632" s="82"/>
      <c r="G632" s="86"/>
      <c r="H632" s="86"/>
      <c r="I632" s="86"/>
      <c r="J632" s="8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>
      <c r="A633" s="82"/>
      <c r="B633" s="82"/>
      <c r="C633" s="82"/>
      <c r="D633" s="82"/>
      <c r="E633" s="82"/>
      <c r="F633" s="82"/>
      <c r="G633" s="86"/>
      <c r="H633" s="86"/>
      <c r="I633" s="86"/>
      <c r="J633" s="8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>
      <c r="A634" s="82"/>
      <c r="B634" s="82"/>
      <c r="C634" s="82"/>
      <c r="D634" s="82"/>
      <c r="E634" s="82"/>
      <c r="F634" s="82"/>
      <c r="G634" s="86"/>
      <c r="H634" s="86"/>
      <c r="I634" s="86"/>
      <c r="J634" s="8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>
      <c r="A635" s="82"/>
      <c r="B635" s="82"/>
      <c r="C635" s="82"/>
      <c r="D635" s="82"/>
      <c r="E635" s="82"/>
      <c r="F635" s="82"/>
      <c r="G635" s="86"/>
      <c r="H635" s="86"/>
      <c r="I635" s="86"/>
      <c r="J635" s="8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>
      <c r="A636" s="82"/>
      <c r="B636" s="82"/>
      <c r="C636" s="82"/>
      <c r="D636" s="82"/>
      <c r="E636" s="82"/>
      <c r="F636" s="82"/>
      <c r="G636" s="86"/>
      <c r="H636" s="86"/>
      <c r="I636" s="86"/>
      <c r="J636" s="8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>
      <c r="A637" s="82"/>
      <c r="B637" s="82"/>
      <c r="C637" s="82"/>
      <c r="D637" s="82"/>
      <c r="E637" s="82"/>
      <c r="F637" s="82"/>
      <c r="G637" s="86"/>
      <c r="H637" s="86"/>
      <c r="I637" s="86"/>
      <c r="J637" s="8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>
      <c r="A638" s="82"/>
      <c r="B638" s="82"/>
      <c r="C638" s="82"/>
      <c r="D638" s="82"/>
      <c r="E638" s="82"/>
      <c r="F638" s="82"/>
      <c r="G638" s="86"/>
      <c r="H638" s="86"/>
      <c r="I638" s="86"/>
      <c r="J638" s="8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>
      <c r="A639" s="82"/>
      <c r="B639" s="82"/>
      <c r="C639" s="82"/>
      <c r="D639" s="82"/>
      <c r="E639" s="82"/>
      <c r="F639" s="82"/>
      <c r="G639" s="86"/>
      <c r="H639" s="86"/>
      <c r="I639" s="86"/>
      <c r="J639" s="8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>
      <c r="A640" s="82"/>
      <c r="B640" s="82"/>
      <c r="C640" s="82"/>
      <c r="D640" s="82"/>
      <c r="E640" s="82"/>
      <c r="F640" s="82"/>
      <c r="G640" s="86"/>
      <c r="H640" s="86"/>
      <c r="I640" s="86"/>
      <c r="J640" s="8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>
      <c r="A641" s="82"/>
      <c r="B641" s="82"/>
      <c r="C641" s="82"/>
      <c r="D641" s="82"/>
      <c r="E641" s="82"/>
      <c r="F641" s="82"/>
      <c r="G641" s="86"/>
      <c r="H641" s="86"/>
      <c r="I641" s="86"/>
      <c r="J641" s="8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>
      <c r="A642" s="82"/>
      <c r="B642" s="82"/>
      <c r="C642" s="82"/>
      <c r="D642" s="82"/>
      <c r="E642" s="82"/>
      <c r="F642" s="82"/>
      <c r="G642" s="86"/>
      <c r="H642" s="86"/>
      <c r="I642" s="86"/>
      <c r="J642" s="8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>
      <c r="A643" s="82"/>
      <c r="B643" s="82"/>
      <c r="C643" s="82"/>
      <c r="D643" s="82"/>
      <c r="E643" s="82"/>
      <c r="F643" s="82"/>
      <c r="G643" s="86"/>
      <c r="H643" s="86"/>
      <c r="I643" s="86"/>
      <c r="J643" s="8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>
      <c r="A644" s="82"/>
      <c r="B644" s="82"/>
      <c r="C644" s="82"/>
      <c r="D644" s="82"/>
      <c r="E644" s="82"/>
      <c r="F644" s="82"/>
      <c r="G644" s="86"/>
      <c r="H644" s="86"/>
      <c r="I644" s="86"/>
      <c r="J644" s="8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>
      <c r="A645" s="82"/>
      <c r="B645" s="82"/>
      <c r="C645" s="82"/>
      <c r="D645" s="82"/>
      <c r="E645" s="82"/>
      <c r="F645" s="82"/>
      <c r="G645" s="86"/>
      <c r="H645" s="86"/>
      <c r="I645" s="86"/>
      <c r="J645" s="8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>
      <c r="A646" s="82"/>
      <c r="B646" s="82"/>
      <c r="C646" s="82"/>
      <c r="D646" s="82"/>
      <c r="E646" s="82"/>
      <c r="F646" s="82"/>
      <c r="G646" s="86"/>
      <c r="H646" s="86"/>
      <c r="I646" s="86"/>
      <c r="J646" s="8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>
      <c r="A647" s="82"/>
      <c r="B647" s="82"/>
      <c r="C647" s="82"/>
      <c r="D647" s="82"/>
      <c r="E647" s="82"/>
      <c r="F647" s="82"/>
      <c r="G647" s="86"/>
      <c r="H647" s="86"/>
      <c r="I647" s="86"/>
      <c r="J647" s="8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>
      <c r="A648" s="82"/>
      <c r="B648" s="82"/>
      <c r="C648" s="82"/>
      <c r="D648" s="82"/>
      <c r="E648" s="82"/>
      <c r="F648" s="82"/>
      <c r="G648" s="86"/>
      <c r="H648" s="86"/>
      <c r="I648" s="86"/>
      <c r="J648" s="8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>
      <c r="A649" s="82"/>
      <c r="B649" s="82"/>
      <c r="C649" s="82"/>
      <c r="D649" s="82"/>
      <c r="E649" s="82"/>
      <c r="F649" s="82"/>
      <c r="G649" s="86"/>
      <c r="H649" s="86"/>
      <c r="I649" s="86"/>
      <c r="J649" s="8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>
      <c r="A650" s="82"/>
      <c r="B650" s="82"/>
      <c r="C650" s="82"/>
      <c r="D650" s="82"/>
      <c r="E650" s="82"/>
      <c r="F650" s="82"/>
      <c r="G650" s="86"/>
      <c r="H650" s="86"/>
      <c r="I650" s="86"/>
      <c r="J650" s="8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>
      <c r="A651" s="82"/>
      <c r="B651" s="82"/>
      <c r="C651" s="82"/>
      <c r="D651" s="82"/>
      <c r="E651" s="82"/>
      <c r="F651" s="82"/>
      <c r="G651" s="86"/>
      <c r="H651" s="86"/>
      <c r="I651" s="86"/>
      <c r="J651" s="8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>
      <c r="A652" s="82"/>
      <c r="B652" s="82"/>
      <c r="C652" s="82"/>
      <c r="D652" s="82"/>
      <c r="E652" s="82"/>
      <c r="F652" s="82"/>
      <c r="G652" s="86"/>
      <c r="H652" s="86"/>
      <c r="I652" s="86"/>
      <c r="J652" s="8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>
      <c r="A653" s="82"/>
      <c r="B653" s="82"/>
      <c r="C653" s="82"/>
      <c r="D653" s="82"/>
      <c r="E653" s="82"/>
      <c r="F653" s="82"/>
      <c r="G653" s="86"/>
      <c r="H653" s="86"/>
      <c r="I653" s="86"/>
      <c r="J653" s="8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>
      <c r="A654" s="82"/>
      <c r="B654" s="82"/>
      <c r="C654" s="82"/>
      <c r="D654" s="82"/>
      <c r="E654" s="82"/>
      <c r="F654" s="82"/>
      <c r="G654" s="86"/>
      <c r="H654" s="86"/>
      <c r="I654" s="86"/>
      <c r="J654" s="8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>
      <c r="A655" s="82"/>
      <c r="B655" s="82"/>
      <c r="C655" s="82"/>
      <c r="D655" s="82"/>
      <c r="E655" s="82"/>
      <c r="F655" s="82"/>
      <c r="G655" s="86"/>
      <c r="H655" s="86"/>
      <c r="I655" s="86"/>
      <c r="J655" s="8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>
      <c r="A656" s="82"/>
      <c r="B656" s="82"/>
      <c r="C656" s="82"/>
      <c r="D656" s="82"/>
      <c r="E656" s="82"/>
      <c r="F656" s="82"/>
      <c r="G656" s="86"/>
      <c r="H656" s="86"/>
      <c r="I656" s="86"/>
      <c r="J656" s="8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>
      <c r="A657" s="82"/>
      <c r="B657" s="82"/>
      <c r="C657" s="82"/>
      <c r="D657" s="82"/>
      <c r="E657" s="82"/>
      <c r="F657" s="82"/>
      <c r="G657" s="86"/>
      <c r="H657" s="86"/>
      <c r="I657" s="86"/>
      <c r="J657" s="8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>
      <c r="A658" s="82"/>
      <c r="B658" s="82"/>
      <c r="C658" s="82"/>
      <c r="D658" s="82"/>
      <c r="E658" s="82"/>
      <c r="F658" s="82"/>
      <c r="G658" s="86"/>
      <c r="H658" s="86"/>
      <c r="I658" s="86"/>
      <c r="J658" s="8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>
      <c r="A659" s="82"/>
      <c r="B659" s="82"/>
      <c r="C659" s="82"/>
      <c r="D659" s="82"/>
      <c r="E659" s="82"/>
      <c r="F659" s="82"/>
      <c r="G659" s="86"/>
      <c r="H659" s="86"/>
      <c r="I659" s="86"/>
      <c r="J659" s="8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>
      <c r="A660" s="82"/>
      <c r="B660" s="82"/>
      <c r="C660" s="82"/>
      <c r="D660" s="82"/>
      <c r="E660" s="82"/>
      <c r="F660" s="82"/>
      <c r="G660" s="86"/>
      <c r="H660" s="86"/>
      <c r="I660" s="86"/>
      <c r="J660" s="8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>
      <c r="A661" s="82"/>
      <c r="B661" s="82"/>
      <c r="C661" s="82"/>
      <c r="D661" s="82"/>
      <c r="E661" s="82"/>
      <c r="F661" s="82"/>
      <c r="G661" s="86"/>
      <c r="H661" s="86"/>
      <c r="I661" s="86"/>
      <c r="J661" s="8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>
      <c r="A662" s="82"/>
      <c r="B662" s="82"/>
      <c r="C662" s="82"/>
      <c r="D662" s="82"/>
      <c r="E662" s="82"/>
      <c r="F662" s="82"/>
      <c r="G662" s="86"/>
      <c r="H662" s="86"/>
      <c r="I662" s="86"/>
      <c r="J662" s="8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>
      <c r="A663" s="82"/>
      <c r="B663" s="82"/>
      <c r="C663" s="82"/>
      <c r="D663" s="82"/>
      <c r="E663" s="82"/>
      <c r="F663" s="82"/>
      <c r="G663" s="86"/>
      <c r="H663" s="86"/>
      <c r="I663" s="86"/>
      <c r="J663" s="8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>
      <c r="A664" s="82"/>
      <c r="B664" s="82"/>
      <c r="C664" s="82"/>
      <c r="D664" s="82"/>
      <c r="E664" s="82"/>
      <c r="F664" s="82"/>
      <c r="G664" s="86"/>
      <c r="H664" s="86"/>
      <c r="I664" s="86"/>
      <c r="J664" s="8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>
      <c r="A665" s="82"/>
      <c r="B665" s="82"/>
      <c r="C665" s="82"/>
      <c r="D665" s="82"/>
      <c r="E665" s="82"/>
      <c r="F665" s="82"/>
      <c r="G665" s="86"/>
      <c r="H665" s="86"/>
      <c r="I665" s="86"/>
      <c r="J665" s="8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>
      <c r="A666" s="82"/>
      <c r="B666" s="82"/>
      <c r="C666" s="82"/>
      <c r="D666" s="82"/>
      <c r="E666" s="82"/>
      <c r="F666" s="82"/>
      <c r="G666" s="86"/>
      <c r="H666" s="86"/>
      <c r="I666" s="86"/>
      <c r="J666" s="8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>
      <c r="A667" s="82"/>
      <c r="B667" s="82"/>
      <c r="C667" s="82"/>
      <c r="D667" s="82"/>
      <c r="E667" s="82"/>
      <c r="F667" s="82"/>
      <c r="G667" s="86"/>
      <c r="H667" s="86"/>
      <c r="I667" s="86"/>
      <c r="J667" s="8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>
      <c r="A668" s="82"/>
      <c r="B668" s="82"/>
      <c r="C668" s="82"/>
      <c r="D668" s="82"/>
      <c r="E668" s="82"/>
      <c r="F668" s="82"/>
      <c r="G668" s="86"/>
      <c r="H668" s="86"/>
      <c r="I668" s="86"/>
      <c r="J668" s="8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>
      <c r="A669" s="82"/>
      <c r="B669" s="82"/>
      <c r="C669" s="82"/>
      <c r="D669" s="82"/>
      <c r="E669" s="82"/>
      <c r="F669" s="82"/>
      <c r="G669" s="86"/>
      <c r="H669" s="86"/>
      <c r="I669" s="86"/>
      <c r="J669" s="8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>
      <c r="A670" s="82"/>
      <c r="B670" s="82"/>
      <c r="C670" s="82"/>
      <c r="D670" s="82"/>
      <c r="E670" s="82"/>
      <c r="F670" s="82"/>
      <c r="G670" s="86"/>
      <c r="H670" s="86"/>
      <c r="I670" s="86"/>
      <c r="J670" s="8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>
      <c r="A671" s="82"/>
      <c r="B671" s="82"/>
      <c r="C671" s="82"/>
      <c r="D671" s="82"/>
      <c r="E671" s="82"/>
      <c r="F671" s="82"/>
      <c r="G671" s="86"/>
      <c r="H671" s="86"/>
      <c r="I671" s="86"/>
      <c r="J671" s="8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>
      <c r="A672" s="82"/>
      <c r="B672" s="82"/>
      <c r="C672" s="82"/>
      <c r="D672" s="82"/>
      <c r="E672" s="82"/>
      <c r="F672" s="82"/>
      <c r="G672" s="86"/>
      <c r="H672" s="86"/>
      <c r="I672" s="86"/>
      <c r="J672" s="8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>
      <c r="A673" s="82"/>
      <c r="B673" s="82"/>
      <c r="C673" s="82"/>
      <c r="D673" s="82"/>
      <c r="E673" s="82"/>
      <c r="F673" s="82"/>
      <c r="G673" s="86"/>
      <c r="H673" s="86"/>
      <c r="I673" s="86"/>
      <c r="J673" s="8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>
      <c r="A674" s="82"/>
      <c r="B674" s="82"/>
      <c r="C674" s="82"/>
      <c r="D674" s="82"/>
      <c r="E674" s="82"/>
      <c r="F674" s="82"/>
      <c r="G674" s="86"/>
      <c r="H674" s="86"/>
      <c r="I674" s="86"/>
      <c r="J674" s="86"/>
    </row>
    <row r="675" spans="1:29">
      <c r="A675" s="82"/>
      <c r="B675" s="82"/>
      <c r="C675" s="82"/>
      <c r="D675" s="82"/>
      <c r="E675" s="82"/>
      <c r="F675" s="82"/>
      <c r="G675" s="82"/>
      <c r="H675" s="82"/>
      <c r="I675" s="82"/>
      <c r="J675" s="82"/>
    </row>
    <row r="676" spans="1:29">
      <c r="A676" s="82"/>
      <c r="B676" s="82"/>
      <c r="C676" s="82"/>
      <c r="D676" s="82"/>
      <c r="E676" s="82"/>
      <c r="F676" s="82"/>
      <c r="G676" s="82"/>
      <c r="H676" s="82"/>
      <c r="I676" s="82"/>
      <c r="J676" s="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31"/>
  <sheetViews>
    <sheetView showGridLines="0" workbookViewId="0"/>
  </sheetViews>
  <sheetFormatPr defaultRowHeight="15"/>
  <cols>
    <col min="1" max="1" width="3.42578125" style="3" customWidth="1"/>
    <col min="2" max="11" width="0" style="3" hidden="1" customWidth="1"/>
    <col min="12" max="12" width="17" style="3" customWidth="1"/>
    <col min="13" max="13" width="12.7109375" style="3" customWidth="1"/>
    <col min="14" max="14" width="10.140625" style="3" customWidth="1"/>
    <col min="15" max="15" width="10" style="3" customWidth="1"/>
    <col min="16" max="23" width="9.28515625" style="3" customWidth="1"/>
    <col min="24" max="24" width="10.5703125" style="3" customWidth="1"/>
    <col min="25" max="28" width="9.28515625" style="3" customWidth="1"/>
    <col min="29" max="29" width="11.140625" style="3" customWidth="1"/>
    <col min="30" max="16384" width="9.140625" style="3"/>
  </cols>
  <sheetData>
    <row r="1" spans="1:29" ht="15.75" thickBot="1">
      <c r="A1" s="47" t="s">
        <v>27</v>
      </c>
      <c r="B1" s="4"/>
      <c r="C1" s="4"/>
      <c r="D1" s="4"/>
      <c r="E1" s="4"/>
      <c r="F1" s="4"/>
      <c r="G1" s="4"/>
      <c r="H1" s="4"/>
      <c r="I1" s="4"/>
      <c r="J1" s="4"/>
      <c r="K1" s="4" t="s">
        <v>27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 t="s">
        <v>194</v>
      </c>
      <c r="M2" s="6"/>
      <c r="N2" s="6"/>
      <c r="O2" s="6"/>
      <c r="P2" s="6"/>
      <c r="Q2" s="6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8"/>
    </row>
    <row r="3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20" t="s">
        <v>94</v>
      </c>
      <c r="M3" s="58"/>
      <c r="N3" s="58"/>
      <c r="O3" s="58"/>
      <c r="P3" s="58"/>
      <c r="Q3" s="58"/>
      <c r="R3" s="58"/>
      <c r="S3" s="59"/>
      <c r="T3" s="59"/>
      <c r="U3" s="59"/>
      <c r="V3" s="59"/>
      <c r="W3" s="59"/>
      <c r="X3" s="59"/>
      <c r="Y3" s="59"/>
      <c r="Z3" s="59"/>
      <c r="AA3" s="59"/>
      <c r="AB3" s="59"/>
      <c r="AC3" s="60"/>
    </row>
    <row r="4" spans="1:29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9"/>
      <c r="M4" s="22" t="s">
        <v>6</v>
      </c>
      <c r="N4" s="22" t="s">
        <v>9</v>
      </c>
      <c r="O4" s="22" t="s">
        <v>11</v>
      </c>
      <c r="P4" s="22" t="s">
        <v>12</v>
      </c>
      <c r="Q4" s="22" t="s">
        <v>13</v>
      </c>
      <c r="R4" s="22" t="s">
        <v>14</v>
      </c>
      <c r="S4" s="22" t="s">
        <v>15</v>
      </c>
      <c r="T4" s="22" t="s">
        <v>16</v>
      </c>
      <c r="U4" s="22" t="s">
        <v>17</v>
      </c>
      <c r="V4" s="22" t="s">
        <v>18</v>
      </c>
      <c r="W4" s="22" t="s">
        <v>19</v>
      </c>
      <c r="X4" s="22" t="s">
        <v>20</v>
      </c>
      <c r="Y4" s="22" t="s">
        <v>21</v>
      </c>
      <c r="Z4" s="22" t="s">
        <v>22</v>
      </c>
      <c r="AA4" s="22" t="s">
        <v>23</v>
      </c>
      <c r="AB4" s="22" t="s">
        <v>24</v>
      </c>
      <c r="AC4" s="23" t="s">
        <v>25</v>
      </c>
    </row>
    <row r="5" spans="1:29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20" t="s">
        <v>28</v>
      </c>
      <c r="M5" s="10">
        <f>'1. Production by country {year}'!M6</f>
        <v>23403753.25</v>
      </c>
      <c r="N5" s="10">
        <f>'1. Production by country {year}'!N6</f>
        <v>3247462.5</v>
      </c>
      <c r="O5" s="10">
        <f>'1. Production by country {year}'!O6</f>
        <v>8151500</v>
      </c>
      <c r="P5" s="10">
        <f>'1. Production by country {year}'!P6</f>
        <v>5790867</v>
      </c>
      <c r="Q5" s="10">
        <f>'1. Production by country {year}'!Q6</f>
        <v>0</v>
      </c>
      <c r="R5" s="10">
        <f>'1. Production by country {year}'!R6</f>
        <v>7343584.5</v>
      </c>
      <c r="S5" s="10">
        <f>'1. Production by country {year}'!S6</f>
        <v>1021295</v>
      </c>
      <c r="T5" s="10">
        <f>'1. Production by country {year}'!T6</f>
        <v>17904681.25</v>
      </c>
      <c r="U5" s="10">
        <f>'1. Production by country {year}'!U6</f>
        <v>11231109.75</v>
      </c>
      <c r="V5" s="10">
        <f>'1. Production by country {year}'!V6</f>
        <v>2619876.25</v>
      </c>
      <c r="W5" s="10">
        <f>'1. Production by country {year}'!W6</f>
        <v>0</v>
      </c>
      <c r="X5" s="10">
        <f>'1. Production by country {year}'!X6</f>
        <v>185046929.5</v>
      </c>
      <c r="Y5" s="10">
        <f>'1. Production by country {year}'!Y6</f>
        <v>7487911.25</v>
      </c>
      <c r="Z5" s="10">
        <f>'1. Production by country {year}'!Z6</f>
        <v>1409386.5</v>
      </c>
      <c r="AA5" s="10">
        <f>'1. Production by country {year}'!AA6</f>
        <v>73915071.25</v>
      </c>
      <c r="AB5" s="10">
        <f>'1. Production by country {year}'!AB6</f>
        <v>0</v>
      </c>
      <c r="AC5" s="10">
        <f>'1. Production by country {year}'!AC6</f>
        <v>348573428</v>
      </c>
    </row>
    <row r="6" spans="1:29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20" t="s">
        <v>29</v>
      </c>
      <c r="M6" s="10">
        <f>'2. Crop area by country {year}'!M6</f>
        <v>690623.75</v>
      </c>
      <c r="N6" s="10">
        <f>'2. Crop area by country {year}'!N6</f>
        <v>8696426.75</v>
      </c>
      <c r="O6" s="10">
        <f>'2. Crop area by country {year}'!O6</f>
        <v>253700</v>
      </c>
      <c r="P6" s="10">
        <f>'2. Crop area by country {year}'!P6</f>
        <v>7173958.5</v>
      </c>
      <c r="Q6" s="10">
        <f>'2. Crop area by country {year}'!Q6</f>
        <v>0</v>
      </c>
      <c r="R6" s="10">
        <f>'2. Crop area by country {year}'!R6</f>
        <v>6246524.75</v>
      </c>
      <c r="S6" s="10">
        <f>'2. Crop area by country {year}'!S6</f>
        <v>1564658</v>
      </c>
      <c r="T6" s="10">
        <f>'2. Crop area by country {year}'!T6</f>
        <v>8109883.5</v>
      </c>
      <c r="U6" s="10">
        <f>'2. Crop area by country {year}'!U6</f>
        <v>11926240.75</v>
      </c>
      <c r="V6" s="10">
        <f>'2. Crop area by country {year}'!V6</f>
        <v>3598968.5</v>
      </c>
      <c r="W6" s="10">
        <f>'2. Crop area by country {year}'!W6</f>
        <v>0</v>
      </c>
      <c r="X6" s="10">
        <f>'2. Crop area by country {year}'!X6</f>
        <v>54703966.75</v>
      </c>
      <c r="Y6" s="10">
        <f>'2. Crop area by country {year}'!Y6</f>
        <v>8499215.25</v>
      </c>
      <c r="Z6" s="10">
        <f>'2. Crop area by country {year}'!Z6</f>
        <v>159050.75</v>
      </c>
      <c r="AA6" s="10">
        <f>'2. Crop area by country {year}'!AA6</f>
        <v>27681003.25</v>
      </c>
      <c r="AB6" s="10">
        <f>'2. Crop area by country {year}'!AB6</f>
        <v>0</v>
      </c>
      <c r="AC6" s="10">
        <f>'2. Crop area by country {year}'!AC6</f>
        <v>139304220.5</v>
      </c>
    </row>
    <row r="7" spans="1:29" ht="15.75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21" t="s">
        <v>30</v>
      </c>
      <c r="M7" s="11">
        <f>M5/M6</f>
        <v>33.887848846785246</v>
      </c>
      <c r="N7" s="11">
        <f t="shared" ref="N7:AC7" si="0">N5/N6</f>
        <v>0.37342492420809503</v>
      </c>
      <c r="O7" s="11">
        <f t="shared" si="0"/>
        <v>32.130469057942449</v>
      </c>
      <c r="P7" s="11">
        <f t="shared" si="0"/>
        <v>0.80720664888150662</v>
      </c>
      <c r="Q7" s="11" t="e">
        <f t="shared" si="0"/>
        <v>#DIV/0!</v>
      </c>
      <c r="R7" s="11">
        <f t="shared" si="0"/>
        <v>1.1756272157570495</v>
      </c>
      <c r="S7" s="11">
        <f t="shared" si="0"/>
        <v>0.65272730526415357</v>
      </c>
      <c r="T7" s="11">
        <f t="shared" si="0"/>
        <v>2.2077605985338753</v>
      </c>
      <c r="U7" s="11">
        <f t="shared" si="0"/>
        <v>0.94171415665912994</v>
      </c>
      <c r="V7" s="11">
        <f t="shared" si="0"/>
        <v>0.72795198124129179</v>
      </c>
      <c r="W7" s="11" t="e">
        <f t="shared" si="0"/>
        <v>#DIV/0!</v>
      </c>
      <c r="X7" s="11">
        <f t="shared" si="0"/>
        <v>3.3826967310373339</v>
      </c>
      <c r="Y7" s="11">
        <f t="shared" si="0"/>
        <v>0.88101207343819188</v>
      </c>
      <c r="Z7" s="11">
        <f t="shared" si="0"/>
        <v>8.8612376867132028</v>
      </c>
      <c r="AA7" s="11">
        <f t="shared" si="0"/>
        <v>2.6702453875113794</v>
      </c>
      <c r="AB7" s="11" t="e">
        <f t="shared" si="0"/>
        <v>#DIV/0!</v>
      </c>
      <c r="AC7" s="11">
        <f t="shared" si="0"/>
        <v>2.5022459962008115</v>
      </c>
    </row>
    <row r="8" spans="1:2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2" t="s">
        <v>195</v>
      </c>
      <c r="M9" s="12"/>
      <c r="N9" s="1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 t="s">
        <v>6</v>
      </c>
      <c r="N10" s="4" t="s">
        <v>9</v>
      </c>
      <c r="O10" s="4" t="s">
        <v>11</v>
      </c>
      <c r="P10" s="4" t="s">
        <v>12</v>
      </c>
      <c r="Q10" s="4" t="s">
        <v>13</v>
      </c>
      <c r="R10" s="4" t="s">
        <v>14</v>
      </c>
      <c r="S10" s="4" t="s">
        <v>15</v>
      </c>
      <c r="T10" s="4" t="s">
        <v>16</v>
      </c>
      <c r="U10" s="4" t="s">
        <v>17</v>
      </c>
      <c r="V10" s="4" t="s">
        <v>18</v>
      </c>
      <c r="W10" s="4" t="s">
        <v>19</v>
      </c>
      <c r="X10" s="4" t="s">
        <v>20</v>
      </c>
      <c r="Y10" s="4" t="s">
        <v>21</v>
      </c>
      <c r="Z10" s="4" t="s">
        <v>22</v>
      </c>
      <c r="AA10" s="4" t="s">
        <v>23</v>
      </c>
      <c r="AB10" s="4" t="s">
        <v>24</v>
      </c>
      <c r="AC10" s="4" t="s">
        <v>25</v>
      </c>
    </row>
    <row r="11" spans="1:2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 t="s">
        <v>28</v>
      </c>
      <c r="M11" s="10">
        <v>19786510</v>
      </c>
      <c r="N11" s="10">
        <v>2664800</v>
      </c>
      <c r="O11" s="10">
        <v>7462800</v>
      </c>
      <c r="P11" s="10">
        <v>5479030</v>
      </c>
      <c r="Q11" s="10">
        <v>0</v>
      </c>
      <c r="R11" s="10">
        <v>8032180</v>
      </c>
      <c r="S11" s="10">
        <v>1115265</v>
      </c>
      <c r="T11" s="10">
        <v>15066180</v>
      </c>
      <c r="U11" s="10">
        <v>10526350</v>
      </c>
      <c r="V11" s="10">
        <v>2347905</v>
      </c>
      <c r="W11" s="10">
        <v>0</v>
      </c>
      <c r="X11" s="10">
        <v>177485718</v>
      </c>
      <c r="Y11" s="10">
        <v>7244855</v>
      </c>
      <c r="Z11" s="10">
        <v>1490840</v>
      </c>
      <c r="AA11" s="10">
        <v>69612885</v>
      </c>
      <c r="AB11" s="10">
        <v>0</v>
      </c>
      <c r="AC11" s="10">
        <v>328315318</v>
      </c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 t="s">
        <v>29</v>
      </c>
      <c r="M12" s="10">
        <v>623362</v>
      </c>
      <c r="N12" s="10">
        <v>8092729</v>
      </c>
      <c r="O12" s="10">
        <v>244700</v>
      </c>
      <c r="P12" s="10">
        <v>6727550</v>
      </c>
      <c r="Q12" s="10">
        <v>0</v>
      </c>
      <c r="R12" s="10">
        <v>6764852</v>
      </c>
      <c r="S12" s="10">
        <v>1623831</v>
      </c>
      <c r="T12" s="10">
        <v>7655130</v>
      </c>
      <c r="U12" s="10">
        <v>12204733</v>
      </c>
      <c r="V12" s="10">
        <v>3520610</v>
      </c>
      <c r="W12" s="10">
        <v>0</v>
      </c>
      <c r="X12" s="10">
        <v>54183867</v>
      </c>
      <c r="Y12" s="10">
        <v>9092720</v>
      </c>
      <c r="Z12" s="10">
        <v>168410</v>
      </c>
      <c r="AA12" s="10">
        <v>26941313</v>
      </c>
      <c r="AB12" s="10">
        <v>0</v>
      </c>
      <c r="AC12" s="10">
        <v>137843807</v>
      </c>
    </row>
    <row r="13" spans="1:29" ht="15.75" thickBo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 t="s">
        <v>30</v>
      </c>
      <c r="M13" s="11">
        <v>31.74160439680314</v>
      </c>
      <c r="N13" s="11">
        <v>0.32928323684136712</v>
      </c>
      <c r="O13" s="11">
        <v>30.4977523498161</v>
      </c>
      <c r="P13" s="11">
        <v>0.81441683822491096</v>
      </c>
      <c r="Q13" s="11" t="e">
        <v>#DIV/0!</v>
      </c>
      <c r="R13" s="11">
        <v>1.1873400925844351</v>
      </c>
      <c r="S13" s="11">
        <v>0.68681100434712727</v>
      </c>
      <c r="T13" s="11">
        <v>1.9681154990183054</v>
      </c>
      <c r="U13" s="11">
        <v>0.86248097356984377</v>
      </c>
      <c r="V13" s="11">
        <v>0.66690289466882158</v>
      </c>
      <c r="W13" s="11" t="e">
        <v>#DIV/0!</v>
      </c>
      <c r="X13" s="11">
        <v>3.2756192539746194</v>
      </c>
      <c r="Y13" s="11">
        <v>0.79677533235379516</v>
      </c>
      <c r="Z13" s="11">
        <v>8.8524434416008546</v>
      </c>
      <c r="AA13" s="11">
        <v>2.5838712834819892</v>
      </c>
      <c r="AB13" s="11" t="e">
        <v>#DIV/0!</v>
      </c>
      <c r="AC13" s="11">
        <v>2.3817922991636467</v>
      </c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2" t="s">
        <v>196</v>
      </c>
      <c r="M15" s="12"/>
      <c r="N15" s="12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 t="s">
        <v>6</v>
      </c>
      <c r="N16" s="4" t="s">
        <v>9</v>
      </c>
      <c r="O16" s="4" t="s">
        <v>11</v>
      </c>
      <c r="P16" s="4" t="s">
        <v>12</v>
      </c>
      <c r="Q16" s="4" t="s">
        <v>13</v>
      </c>
      <c r="R16" s="4" t="s">
        <v>14</v>
      </c>
      <c r="S16" s="4" t="s">
        <v>15</v>
      </c>
      <c r="T16" s="4" t="s">
        <v>16</v>
      </c>
      <c r="U16" s="4" t="s">
        <v>17</v>
      </c>
      <c r="V16" s="4" t="s">
        <v>18</v>
      </c>
      <c r="W16" s="4" t="s">
        <v>19</v>
      </c>
      <c r="X16" s="4" t="s">
        <v>20</v>
      </c>
      <c r="Y16" s="4" t="s">
        <v>21</v>
      </c>
      <c r="Z16" s="4" t="s">
        <v>22</v>
      </c>
      <c r="AA16" s="4" t="s">
        <v>23</v>
      </c>
      <c r="AB16" s="4" t="s">
        <v>24</v>
      </c>
      <c r="AC16" s="4" t="s">
        <v>25</v>
      </c>
    </row>
    <row r="17" spans="1:2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28</v>
      </c>
      <c r="M17" s="13">
        <v>21906860</v>
      </c>
      <c r="N17" s="13">
        <v>3306865</v>
      </c>
      <c r="O17" s="13">
        <v>7854900</v>
      </c>
      <c r="P17" s="13">
        <v>5585160</v>
      </c>
      <c r="Q17" s="13">
        <v>0</v>
      </c>
      <c r="R17" s="13">
        <v>4901480</v>
      </c>
      <c r="S17" s="13">
        <v>1061570</v>
      </c>
      <c r="T17" s="13">
        <v>15618525</v>
      </c>
      <c r="U17" s="13">
        <v>10364780</v>
      </c>
      <c r="V17" s="13">
        <v>2739015</v>
      </c>
      <c r="W17" s="13">
        <v>0</v>
      </c>
      <c r="X17" s="13">
        <v>179910000</v>
      </c>
      <c r="Y17" s="13">
        <v>7629850</v>
      </c>
      <c r="Z17" s="13">
        <v>1374195</v>
      </c>
      <c r="AA17" s="13">
        <v>70089500</v>
      </c>
      <c r="AB17" s="13">
        <v>0</v>
      </c>
      <c r="AC17" s="13">
        <v>332342700</v>
      </c>
    </row>
    <row r="18" spans="1:2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 t="s">
        <v>29</v>
      </c>
      <c r="M18" s="13">
        <v>660047</v>
      </c>
      <c r="N18" s="13">
        <v>8596969</v>
      </c>
      <c r="O18" s="13">
        <v>244600</v>
      </c>
      <c r="P18" s="13">
        <v>6908745</v>
      </c>
      <c r="Q18" s="13">
        <v>0</v>
      </c>
      <c r="R18" s="13">
        <v>5644494</v>
      </c>
      <c r="S18" s="13">
        <v>1644635</v>
      </c>
      <c r="T18" s="13">
        <v>7992404</v>
      </c>
      <c r="U18" s="13">
        <v>11777063</v>
      </c>
      <c r="V18" s="13">
        <v>3582448</v>
      </c>
      <c r="W18" s="13">
        <v>0</v>
      </c>
      <c r="X18" s="13">
        <v>54389000</v>
      </c>
      <c r="Y18" s="13">
        <v>8667484</v>
      </c>
      <c r="Z18" s="13">
        <v>156892</v>
      </c>
      <c r="AA18" s="13">
        <v>26962600</v>
      </c>
      <c r="AB18" s="13">
        <v>0</v>
      </c>
      <c r="AC18" s="13">
        <v>137227381</v>
      </c>
    </row>
    <row r="19" spans="1:2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 t="s">
        <v>30</v>
      </c>
      <c r="M19" s="4">
        <v>33.189848601690485</v>
      </c>
      <c r="N19" s="4">
        <v>0.38465475448381864</v>
      </c>
      <c r="O19" s="4">
        <v>32.113246116107931</v>
      </c>
      <c r="P19" s="4">
        <v>0.80841889518284438</v>
      </c>
      <c r="Q19" s="4" t="e">
        <v>#DIV/0!</v>
      </c>
      <c r="R19" s="4">
        <v>0.86836481711203872</v>
      </c>
      <c r="S19" s="4">
        <v>0.64547452778276027</v>
      </c>
      <c r="T19" s="4">
        <v>1.9541711104693906</v>
      </c>
      <c r="U19" s="4">
        <v>0.88008190157427191</v>
      </c>
      <c r="V19" s="4">
        <v>0.76456518001098694</v>
      </c>
      <c r="W19" s="4" t="e">
        <v>#DIV/0!</v>
      </c>
      <c r="X19" s="4">
        <v>3.3078379819448784</v>
      </c>
      <c r="Y19" s="4">
        <v>0.88028429011233245</v>
      </c>
      <c r="Z19" s="4">
        <v>8.7588595976850314</v>
      </c>
      <c r="AA19" s="4">
        <v>2.599508207665433</v>
      </c>
      <c r="AB19" s="4" t="e">
        <v>#DIV/0!</v>
      </c>
      <c r="AC19" s="4">
        <v>2.421839559847025</v>
      </c>
    </row>
    <row r="20" spans="1:2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12" t="s">
        <v>197</v>
      </c>
      <c r="M21" s="12"/>
      <c r="N21" s="12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 t="s">
        <v>6</v>
      </c>
      <c r="N22" s="4" t="s">
        <v>9</v>
      </c>
      <c r="O22" s="4" t="s">
        <v>11</v>
      </c>
      <c r="P22" s="4" t="s">
        <v>12</v>
      </c>
      <c r="Q22" s="4" t="s">
        <v>13</v>
      </c>
      <c r="R22" s="4" t="s">
        <v>14</v>
      </c>
      <c r="S22" s="4" t="s">
        <v>15</v>
      </c>
      <c r="T22" s="4" t="s">
        <v>16</v>
      </c>
      <c r="U22" s="4" t="s">
        <v>17</v>
      </c>
      <c r="V22" s="4" t="s">
        <v>18</v>
      </c>
      <c r="W22" s="4" t="s">
        <v>19</v>
      </c>
      <c r="X22" s="4" t="s">
        <v>20</v>
      </c>
      <c r="Y22" s="4" t="s">
        <v>21</v>
      </c>
      <c r="Z22" s="4" t="s">
        <v>22</v>
      </c>
      <c r="AA22" s="4" t="s">
        <v>23</v>
      </c>
      <c r="AB22" s="4" t="s">
        <v>24</v>
      </c>
      <c r="AC22" s="4" t="s">
        <v>25</v>
      </c>
    </row>
    <row r="23" spans="1:29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 t="s">
        <v>28</v>
      </c>
      <c r="M23" s="10">
        <v>24827520</v>
      </c>
      <c r="N23" s="10">
        <v>3971185</v>
      </c>
      <c r="O23" s="10">
        <v>8232300</v>
      </c>
      <c r="P23" s="10">
        <v>6343510</v>
      </c>
      <c r="Q23" s="10">
        <v>0</v>
      </c>
      <c r="R23" s="10">
        <v>9228410</v>
      </c>
      <c r="S23" s="10">
        <v>1026810</v>
      </c>
      <c r="T23" s="10">
        <v>19857550</v>
      </c>
      <c r="U23" s="10">
        <v>12686795</v>
      </c>
      <c r="V23" s="10">
        <v>2315545</v>
      </c>
      <c r="W23" s="10">
        <v>0</v>
      </c>
      <c r="X23" s="10">
        <v>187627000</v>
      </c>
      <c r="Y23" s="10">
        <v>7150920</v>
      </c>
      <c r="Z23" s="10">
        <v>1371290</v>
      </c>
      <c r="AA23" s="10">
        <v>76543700</v>
      </c>
      <c r="AB23" s="10">
        <v>0</v>
      </c>
      <c r="AC23" s="10">
        <v>361182535</v>
      </c>
    </row>
    <row r="24" spans="1:29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29</v>
      </c>
      <c r="M24" s="10">
        <v>716792</v>
      </c>
      <c r="N24" s="10">
        <v>10048009</v>
      </c>
      <c r="O24" s="10">
        <v>255500</v>
      </c>
      <c r="P24" s="10">
        <v>7506486</v>
      </c>
      <c r="Q24" s="10">
        <v>0</v>
      </c>
      <c r="R24" s="10">
        <v>6325666</v>
      </c>
      <c r="S24" s="10">
        <v>1607553</v>
      </c>
      <c r="T24" s="10">
        <v>8268132</v>
      </c>
      <c r="U24" s="10">
        <v>11715729</v>
      </c>
      <c r="V24" s="10">
        <v>3563103</v>
      </c>
      <c r="W24" s="10">
        <v>0</v>
      </c>
      <c r="X24" s="10">
        <v>54502000</v>
      </c>
      <c r="Y24" s="10">
        <v>8472577</v>
      </c>
      <c r="Z24" s="10">
        <v>156309</v>
      </c>
      <c r="AA24" s="10">
        <v>28393500</v>
      </c>
      <c r="AB24" s="10">
        <v>0</v>
      </c>
      <c r="AC24" s="10">
        <v>141531356</v>
      </c>
    </row>
    <row r="25" spans="1:29" ht="15.75" thickBo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30</v>
      </c>
      <c r="M25" s="11">
        <v>34.636993716447726</v>
      </c>
      <c r="N25" s="11">
        <v>0.39522108310213494</v>
      </c>
      <c r="O25" s="11">
        <v>32.220352250489235</v>
      </c>
      <c r="P25" s="11">
        <v>0.84507051635079322</v>
      </c>
      <c r="Q25" s="11" t="e">
        <v>#DIV/0!</v>
      </c>
      <c r="R25" s="11">
        <v>1.4588835389032555</v>
      </c>
      <c r="S25" s="11">
        <v>0.6387409932985102</v>
      </c>
      <c r="T25" s="11">
        <v>2.4016972636624572</v>
      </c>
      <c r="U25" s="11">
        <v>1.0828856659282577</v>
      </c>
      <c r="V25" s="11">
        <v>0.64986754522673074</v>
      </c>
      <c r="W25" s="11" t="e">
        <v>#DIV/0!</v>
      </c>
      <c r="X25" s="11">
        <v>3.4425709148288135</v>
      </c>
      <c r="Y25" s="11">
        <v>0.8440076732262215</v>
      </c>
      <c r="Z25" s="11">
        <v>8.7729433365961018</v>
      </c>
      <c r="AA25" s="11">
        <v>2.6958177047563705</v>
      </c>
      <c r="AB25" s="11" t="e">
        <v>#DIV/0!</v>
      </c>
      <c r="AC25" s="11">
        <v>2.5519612417194675</v>
      </c>
    </row>
    <row r="26" spans="1:2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12" t="s">
        <v>222</v>
      </c>
      <c r="M27" s="12"/>
      <c r="N27" s="12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 t="s">
        <v>6</v>
      </c>
      <c r="N28" s="4" t="s">
        <v>9</v>
      </c>
      <c r="O28" s="4" t="s">
        <v>11</v>
      </c>
      <c r="P28" s="4" t="s">
        <v>12</v>
      </c>
      <c r="Q28" s="4" t="s">
        <v>13</v>
      </c>
      <c r="R28" s="4" t="s">
        <v>14</v>
      </c>
      <c r="S28" s="4" t="s">
        <v>15</v>
      </c>
      <c r="T28" s="4" t="s">
        <v>16</v>
      </c>
      <c r="U28" s="4" t="s">
        <v>17</v>
      </c>
      <c r="V28" s="4" t="s">
        <v>18</v>
      </c>
      <c r="W28" s="4" t="s">
        <v>19</v>
      </c>
      <c r="X28" s="4" t="s">
        <v>20</v>
      </c>
      <c r="Y28" s="4" t="s">
        <v>21</v>
      </c>
      <c r="Z28" s="4" t="s">
        <v>22</v>
      </c>
      <c r="AA28" s="4" t="s">
        <v>23</v>
      </c>
      <c r="AB28" s="4" t="s">
        <v>24</v>
      </c>
      <c r="AC28" s="4" t="s">
        <v>25</v>
      </c>
    </row>
    <row r="29" spans="1: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 t="s">
        <v>28</v>
      </c>
      <c r="M29" s="10">
        <v>23403753.25</v>
      </c>
      <c r="N29" s="10">
        <v>3247462.5</v>
      </c>
      <c r="O29" s="10">
        <v>8151500</v>
      </c>
      <c r="P29" s="10">
        <v>5790867</v>
      </c>
      <c r="Q29" s="10">
        <v>0</v>
      </c>
      <c r="R29" s="10">
        <v>7343584.5</v>
      </c>
      <c r="S29" s="10">
        <v>1021295</v>
      </c>
      <c r="T29" s="10">
        <v>17904681.25</v>
      </c>
      <c r="U29" s="10">
        <v>11231109.75</v>
      </c>
      <c r="V29" s="10">
        <v>2619876.25</v>
      </c>
      <c r="W29" s="10">
        <v>0</v>
      </c>
      <c r="X29" s="10">
        <v>185046929.5</v>
      </c>
      <c r="Y29" s="10">
        <v>7487911.25</v>
      </c>
      <c r="Z29" s="10">
        <v>1409386.5</v>
      </c>
      <c r="AA29" s="10">
        <v>73915071.25</v>
      </c>
      <c r="AB29" s="10">
        <v>0</v>
      </c>
      <c r="AC29" s="10">
        <v>348573428</v>
      </c>
    </row>
    <row r="30" spans="1:2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 t="s">
        <v>29</v>
      </c>
      <c r="M30" s="10">
        <v>690623.75</v>
      </c>
      <c r="N30" s="10">
        <v>8696426.75</v>
      </c>
      <c r="O30" s="10">
        <v>253700</v>
      </c>
      <c r="P30" s="10">
        <v>7173958.5</v>
      </c>
      <c r="Q30" s="10">
        <v>0</v>
      </c>
      <c r="R30" s="10">
        <v>6246524.75</v>
      </c>
      <c r="S30" s="10">
        <v>1564658</v>
      </c>
      <c r="T30" s="10">
        <v>8109883.5</v>
      </c>
      <c r="U30" s="10">
        <v>11926240.75</v>
      </c>
      <c r="V30" s="10">
        <v>3598968.5</v>
      </c>
      <c r="W30" s="10">
        <v>0</v>
      </c>
      <c r="X30" s="10">
        <v>54703966.75</v>
      </c>
      <c r="Y30" s="10">
        <v>8499215.25</v>
      </c>
      <c r="Z30" s="10">
        <v>159050.75</v>
      </c>
      <c r="AA30" s="10">
        <v>27681003.25</v>
      </c>
      <c r="AB30" s="10">
        <v>0</v>
      </c>
      <c r="AC30" s="10">
        <v>139304220.5</v>
      </c>
    </row>
    <row r="31" spans="1:29" ht="15.75" thickBo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 t="s">
        <v>30</v>
      </c>
      <c r="M31" s="11">
        <v>33.887848846785246</v>
      </c>
      <c r="N31" s="11">
        <v>0.37342492420809503</v>
      </c>
      <c r="O31" s="11">
        <v>32.130469057942449</v>
      </c>
      <c r="P31" s="11">
        <v>0.80720664888150662</v>
      </c>
      <c r="Q31" s="11" t="e">
        <v>#DIV/0!</v>
      </c>
      <c r="R31" s="11">
        <v>1.1756272157570495</v>
      </c>
      <c r="S31" s="11">
        <v>0.65272730526415357</v>
      </c>
      <c r="T31" s="11">
        <v>2.2077605985338753</v>
      </c>
      <c r="U31" s="11">
        <v>0.94171415665912994</v>
      </c>
      <c r="V31" s="11">
        <v>0.72795198124129179</v>
      </c>
      <c r="W31" s="11" t="e">
        <v>#DIV/0!</v>
      </c>
      <c r="X31" s="11">
        <v>3.3826967310373339</v>
      </c>
      <c r="Y31" s="11">
        <v>0.88101207343819188</v>
      </c>
      <c r="Z31" s="11">
        <v>8.8612376867132028</v>
      </c>
      <c r="AA31" s="11">
        <v>2.6702453875113794</v>
      </c>
      <c r="AB31" s="11" t="e">
        <v>#DIV/0!</v>
      </c>
      <c r="AC31" s="11">
        <v>2.5022459962008115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462"/>
  <sheetViews>
    <sheetView showGridLines="0" workbookViewId="0"/>
  </sheetViews>
  <sheetFormatPr defaultRowHeight="15"/>
  <cols>
    <col min="1" max="1" width="10.5703125" customWidth="1"/>
    <col min="2" max="2" width="11.85546875" hidden="1" customWidth="1"/>
    <col min="3" max="3" width="20.28515625" customWidth="1"/>
    <col min="4" max="4" width="9.5703125" hidden="1" customWidth="1"/>
    <col min="5" max="5" width="25.140625" customWidth="1"/>
    <col min="6" max="6" width="12.5703125" hidden="1" customWidth="1"/>
    <col min="7" max="9" width="8" customWidth="1"/>
    <col min="10" max="10" width="13.140625" customWidth="1"/>
    <col min="11" max="11" width="3.85546875" customWidth="1"/>
    <col min="12" max="12" width="20.5703125" customWidth="1"/>
    <col min="13" max="13" width="16.28515625" customWidth="1"/>
    <col min="14" max="14" width="6.28515625" customWidth="1"/>
    <col min="15" max="15" width="7.85546875" customWidth="1"/>
    <col min="16" max="16" width="23" customWidth="1"/>
    <col min="17" max="18" width="6.42578125" customWidth="1"/>
    <col min="19" max="19" width="9.140625" customWidth="1"/>
    <col min="20" max="20" width="12.85546875" customWidth="1"/>
    <col min="21" max="21" width="22.28515625" customWidth="1"/>
    <col min="22" max="22" width="8.85546875" customWidth="1"/>
    <col min="23" max="23" width="15" customWidth="1"/>
    <col min="24" max="24" width="7" customWidth="1"/>
    <col min="25" max="25" width="5.7109375" customWidth="1"/>
    <col min="26" max="26" width="11.28515625" customWidth="1"/>
    <col min="27" max="27" width="11.28515625" bestFit="1" customWidth="1"/>
  </cols>
  <sheetData>
    <row r="1" spans="1:26" ht="18.75">
      <c r="A1" s="41" t="s">
        <v>90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9" t="s">
        <v>0</v>
      </c>
      <c r="B2" s="79" t="s">
        <v>1</v>
      </c>
      <c r="C2" s="79" t="s">
        <v>2</v>
      </c>
      <c r="D2" s="79" t="s">
        <v>3</v>
      </c>
      <c r="E2" s="79" t="s">
        <v>4</v>
      </c>
      <c r="F2" s="79" t="s">
        <v>5</v>
      </c>
      <c r="G2" s="79">
        <v>2005</v>
      </c>
      <c r="H2" s="79">
        <v>2006</v>
      </c>
      <c r="I2" s="95">
        <v>2007</v>
      </c>
      <c r="J2" s="98" t="s">
        <v>198</v>
      </c>
      <c r="K2" s="1"/>
      <c r="L2" s="17" t="s">
        <v>199</v>
      </c>
      <c r="M2" s="17" t="s">
        <v>8</v>
      </c>
    </row>
    <row r="3" spans="1:26">
      <c r="A3" s="80" t="s">
        <v>190</v>
      </c>
      <c r="B3" s="80">
        <v>16</v>
      </c>
      <c r="C3" s="80" t="s">
        <v>6</v>
      </c>
      <c r="D3" s="80">
        <v>2615</v>
      </c>
      <c r="E3" s="80" t="s">
        <v>31</v>
      </c>
      <c r="F3" s="80">
        <v>664</v>
      </c>
      <c r="G3" s="80">
        <v>9.1199999999999992</v>
      </c>
      <c r="H3" s="80">
        <v>9.08</v>
      </c>
      <c r="I3" s="96">
        <v>9.89</v>
      </c>
      <c r="J3" s="50">
        <f>AVERAGE(G3:I3)</f>
        <v>9.3633333333333333</v>
      </c>
      <c r="K3" s="1"/>
      <c r="L3" s="102" t="s">
        <v>10</v>
      </c>
      <c r="M3" t="s">
        <v>6</v>
      </c>
      <c r="N3" t="s">
        <v>32</v>
      </c>
      <c r="O3" t="s">
        <v>11</v>
      </c>
      <c r="P3" t="s">
        <v>33</v>
      </c>
      <c r="Q3" t="s">
        <v>16</v>
      </c>
      <c r="R3" t="s">
        <v>17</v>
      </c>
      <c r="S3" t="s">
        <v>19</v>
      </c>
      <c r="T3" t="s">
        <v>34</v>
      </c>
      <c r="U3" t="s">
        <v>35</v>
      </c>
      <c r="V3" t="s">
        <v>21</v>
      </c>
      <c r="W3" t="s">
        <v>36</v>
      </c>
      <c r="X3" t="s">
        <v>23</v>
      </c>
      <c r="Y3" t="s">
        <v>24</v>
      </c>
      <c r="Z3" t="s">
        <v>25</v>
      </c>
    </row>
    <row r="4" spans="1:26">
      <c r="A4" s="80" t="s">
        <v>190</v>
      </c>
      <c r="B4" s="80">
        <v>16</v>
      </c>
      <c r="C4" s="80" t="s">
        <v>32</v>
      </c>
      <c r="D4" s="80">
        <v>2546</v>
      </c>
      <c r="E4" s="80" t="s">
        <v>31</v>
      </c>
      <c r="F4" s="80">
        <v>664</v>
      </c>
      <c r="G4" s="80">
        <v>3.43</v>
      </c>
      <c r="H4" s="80">
        <v>2.38</v>
      </c>
      <c r="I4" s="96">
        <v>2.4</v>
      </c>
      <c r="J4" s="50">
        <f t="shared" ref="J4:J28" si="0">AVERAGE(G4:I4)</f>
        <v>2.7366666666666668</v>
      </c>
      <c r="K4" s="1"/>
      <c r="L4" s="2" t="s">
        <v>190</v>
      </c>
      <c r="M4" s="87">
        <v>9.3633333333333333</v>
      </c>
      <c r="N4" s="87">
        <v>2.7366666666666668</v>
      </c>
      <c r="O4" s="87">
        <v>0.52666666666666673</v>
      </c>
      <c r="P4" s="87">
        <v>0.36999999999999994</v>
      </c>
      <c r="Q4" s="87">
        <v>43.463333333333331</v>
      </c>
      <c r="R4" s="87">
        <v>0.95333333333333348</v>
      </c>
      <c r="S4" s="87">
        <v>0</v>
      </c>
      <c r="T4" s="87">
        <v>23.063333333333333</v>
      </c>
      <c r="U4" s="87">
        <v>1567.7366666666667</v>
      </c>
      <c r="V4" s="87">
        <v>1.6666666666666666E-2</v>
      </c>
      <c r="W4" s="87">
        <v>4.6433333333333335</v>
      </c>
      <c r="X4" s="87">
        <v>144.58666666666667</v>
      </c>
      <c r="Y4" s="87">
        <v>0</v>
      </c>
      <c r="Z4" s="87">
        <v>1797.46</v>
      </c>
    </row>
    <row r="5" spans="1:26">
      <c r="A5" s="80" t="s">
        <v>190</v>
      </c>
      <c r="B5" s="80">
        <v>16</v>
      </c>
      <c r="C5" s="80" t="s">
        <v>11</v>
      </c>
      <c r="D5" s="80">
        <v>2532</v>
      </c>
      <c r="E5" s="80" t="s">
        <v>31</v>
      </c>
      <c r="F5" s="80">
        <v>664</v>
      </c>
      <c r="G5" s="80">
        <v>0.67</v>
      </c>
      <c r="H5" s="80">
        <v>0.45</v>
      </c>
      <c r="I5" s="96">
        <v>0.46</v>
      </c>
      <c r="J5" s="50">
        <f t="shared" si="0"/>
        <v>0.52666666666666673</v>
      </c>
      <c r="K5" s="1"/>
      <c r="L5" s="2" t="s">
        <v>191</v>
      </c>
      <c r="M5" s="87">
        <v>25.263333333333332</v>
      </c>
      <c r="N5" s="87">
        <v>25.183333333333337</v>
      </c>
      <c r="O5" s="87">
        <v>14.709999999999999</v>
      </c>
      <c r="P5" s="87">
        <v>5.8466666666666667</v>
      </c>
      <c r="Q5" s="87">
        <v>43.213333333333331</v>
      </c>
      <c r="R5" s="87">
        <v>73.946666666666658</v>
      </c>
      <c r="S5" s="87">
        <v>0</v>
      </c>
      <c r="T5" s="87">
        <v>71.333333333333329</v>
      </c>
      <c r="U5" s="87">
        <v>702.81000000000006</v>
      </c>
      <c r="V5" s="87">
        <v>50.213333333333331</v>
      </c>
      <c r="W5" s="87">
        <v>2.38</v>
      </c>
      <c r="X5" s="87">
        <v>509.0333333333333</v>
      </c>
      <c r="Y5" s="87"/>
      <c r="Z5" s="87">
        <v>1523.9333333333334</v>
      </c>
    </row>
    <row r="6" spans="1:26">
      <c r="A6" s="80" t="s">
        <v>190</v>
      </c>
      <c r="B6" s="80">
        <v>16</v>
      </c>
      <c r="C6" s="80" t="s">
        <v>33</v>
      </c>
      <c r="D6" s="80">
        <v>2820</v>
      </c>
      <c r="E6" s="80" t="s">
        <v>31</v>
      </c>
      <c r="F6" s="80">
        <v>664</v>
      </c>
      <c r="G6" s="80">
        <v>0.36</v>
      </c>
      <c r="H6" s="80">
        <v>0.34</v>
      </c>
      <c r="I6" s="96">
        <v>0.41</v>
      </c>
      <c r="J6" s="50">
        <f t="shared" si="0"/>
        <v>0.36999999999999994</v>
      </c>
      <c r="K6" s="1"/>
    </row>
    <row r="7" spans="1:26">
      <c r="A7" s="80" t="s">
        <v>190</v>
      </c>
      <c r="B7" s="80">
        <v>16</v>
      </c>
      <c r="C7" s="80" t="s">
        <v>16</v>
      </c>
      <c r="D7" s="80">
        <v>2514</v>
      </c>
      <c r="E7" s="80" t="s">
        <v>31</v>
      </c>
      <c r="F7" s="80">
        <v>664</v>
      </c>
      <c r="G7" s="80">
        <v>26.76</v>
      </c>
      <c r="H7" s="80">
        <v>41.79</v>
      </c>
      <c r="I7" s="96">
        <v>61.84</v>
      </c>
      <c r="J7" s="50">
        <f t="shared" si="0"/>
        <v>43.463333333333331</v>
      </c>
      <c r="K7" s="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>
      <c r="A8" s="80" t="s">
        <v>190</v>
      </c>
      <c r="B8" s="80">
        <v>16</v>
      </c>
      <c r="C8" s="80" t="s">
        <v>17</v>
      </c>
      <c r="D8" s="80">
        <v>2517</v>
      </c>
      <c r="E8" s="80" t="s">
        <v>31</v>
      </c>
      <c r="F8" s="80">
        <v>664</v>
      </c>
      <c r="G8" s="80">
        <v>1.01</v>
      </c>
      <c r="H8" s="80">
        <v>1.05</v>
      </c>
      <c r="I8" s="96">
        <v>0.8</v>
      </c>
      <c r="J8" s="50">
        <f t="shared" si="0"/>
        <v>0.95333333333333348</v>
      </c>
      <c r="K8" s="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80" t="s">
        <v>190</v>
      </c>
      <c r="B9" s="80">
        <v>16</v>
      </c>
      <c r="C9" s="80" t="s">
        <v>19</v>
      </c>
      <c r="D9" s="80">
        <v>2549</v>
      </c>
      <c r="E9" s="80" t="s">
        <v>31</v>
      </c>
      <c r="F9" s="80"/>
      <c r="G9" s="80">
        <v>0</v>
      </c>
      <c r="H9" s="80">
        <v>0</v>
      </c>
      <c r="I9" s="96">
        <v>0</v>
      </c>
      <c r="J9" s="50">
        <f t="shared" si="0"/>
        <v>0</v>
      </c>
      <c r="K9" s="1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80" t="s">
        <v>190</v>
      </c>
      <c r="B10" s="80">
        <v>16</v>
      </c>
      <c r="C10" s="80" t="s">
        <v>34</v>
      </c>
      <c r="D10" s="80">
        <v>2549</v>
      </c>
      <c r="E10" s="80" t="s">
        <v>31</v>
      </c>
      <c r="F10" s="80">
        <v>664</v>
      </c>
      <c r="G10" s="80">
        <v>24.64</v>
      </c>
      <c r="H10" s="80">
        <v>21.41</v>
      </c>
      <c r="I10" s="96">
        <v>23.14</v>
      </c>
      <c r="J10" s="50">
        <f t="shared" si="0"/>
        <v>23.063333333333333</v>
      </c>
      <c r="K10" s="1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80" t="s">
        <v>190</v>
      </c>
      <c r="B11" s="80">
        <v>16</v>
      </c>
      <c r="C11" s="80" t="s">
        <v>35</v>
      </c>
      <c r="D11" s="80">
        <v>2804</v>
      </c>
      <c r="E11" s="80" t="s">
        <v>31</v>
      </c>
      <c r="F11" s="80">
        <v>664</v>
      </c>
      <c r="G11" s="80">
        <v>1554.73</v>
      </c>
      <c r="H11" s="80">
        <v>1557.21</v>
      </c>
      <c r="I11" s="96">
        <v>1591.27</v>
      </c>
      <c r="J11" s="50">
        <f t="shared" si="0"/>
        <v>1567.7366666666667</v>
      </c>
      <c r="K11" s="1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80" t="s">
        <v>190</v>
      </c>
      <c r="B12" s="80">
        <v>16</v>
      </c>
      <c r="C12" s="80" t="s">
        <v>21</v>
      </c>
      <c r="D12" s="80">
        <v>2518</v>
      </c>
      <c r="E12" s="80" t="s">
        <v>31</v>
      </c>
      <c r="F12" s="80">
        <v>664</v>
      </c>
      <c r="G12" s="80">
        <v>0.03</v>
      </c>
      <c r="H12" s="80">
        <v>0.01</v>
      </c>
      <c r="I12" s="96">
        <v>0.01</v>
      </c>
      <c r="J12" s="50">
        <f t="shared" si="0"/>
        <v>1.6666666666666666E-2</v>
      </c>
      <c r="K12" s="1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80" t="s">
        <v>190</v>
      </c>
      <c r="B13" s="80">
        <v>16</v>
      </c>
      <c r="C13" s="80" t="s">
        <v>36</v>
      </c>
      <c r="D13" s="80">
        <v>2533</v>
      </c>
      <c r="E13" s="80" t="s">
        <v>31</v>
      </c>
      <c r="F13" s="80">
        <v>664</v>
      </c>
      <c r="G13" s="80">
        <v>4.7699999999999996</v>
      </c>
      <c r="H13" s="80">
        <v>4.6399999999999997</v>
      </c>
      <c r="I13" s="96">
        <v>4.5199999999999996</v>
      </c>
      <c r="J13" s="50">
        <f t="shared" si="0"/>
        <v>4.6433333333333335</v>
      </c>
      <c r="K13" s="1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80" t="s">
        <v>190</v>
      </c>
      <c r="B14" s="80">
        <v>16</v>
      </c>
      <c r="C14" s="80" t="s">
        <v>23</v>
      </c>
      <c r="D14" s="80">
        <v>2511</v>
      </c>
      <c r="E14" s="80" t="s">
        <v>31</v>
      </c>
      <c r="F14" s="80">
        <v>664</v>
      </c>
      <c r="G14" s="80">
        <v>162.96</v>
      </c>
      <c r="H14" s="80">
        <v>145.19</v>
      </c>
      <c r="I14" s="96">
        <v>125.61</v>
      </c>
      <c r="J14" s="50">
        <f t="shared" si="0"/>
        <v>144.58666666666667</v>
      </c>
      <c r="K14" s="1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80" t="s">
        <v>190</v>
      </c>
      <c r="B15" s="80">
        <v>16</v>
      </c>
      <c r="C15" s="80" t="s">
        <v>24</v>
      </c>
      <c r="D15" s="80">
        <v>2549</v>
      </c>
      <c r="E15" s="80" t="s">
        <v>31</v>
      </c>
      <c r="F15" s="80"/>
      <c r="G15" s="80">
        <v>0</v>
      </c>
      <c r="H15" s="80">
        <v>0</v>
      </c>
      <c r="I15" s="96">
        <v>0</v>
      </c>
      <c r="J15" s="50">
        <f t="shared" ref="J15" si="1">AVERAGE(G15:I15)</f>
        <v>0</v>
      </c>
      <c r="K15" s="1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80" t="s">
        <v>191</v>
      </c>
      <c r="B16" s="80">
        <v>100</v>
      </c>
      <c r="C16" s="80" t="s">
        <v>6</v>
      </c>
      <c r="D16" s="80">
        <v>2615</v>
      </c>
      <c r="E16" s="80" t="s">
        <v>31</v>
      </c>
      <c r="F16" s="80">
        <v>664</v>
      </c>
      <c r="G16" s="80">
        <v>23.05</v>
      </c>
      <c r="H16" s="80">
        <v>25.25</v>
      </c>
      <c r="I16" s="96">
        <v>27.49</v>
      </c>
      <c r="J16" s="50">
        <f t="shared" si="0"/>
        <v>25.263333333333332</v>
      </c>
      <c r="K16" s="1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80" t="s">
        <v>191</v>
      </c>
      <c r="B17" s="80">
        <v>100</v>
      </c>
      <c r="C17" s="80" t="s">
        <v>32</v>
      </c>
      <c r="D17" s="80">
        <v>2546</v>
      </c>
      <c r="E17" s="80" t="s">
        <v>31</v>
      </c>
      <c r="F17" s="80">
        <v>664</v>
      </c>
      <c r="G17" s="80">
        <v>19.77</v>
      </c>
      <c r="H17" s="80">
        <v>26.18</v>
      </c>
      <c r="I17" s="96">
        <v>29.6</v>
      </c>
      <c r="J17" s="50">
        <f t="shared" si="0"/>
        <v>25.183333333333337</v>
      </c>
      <c r="K17" s="1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80" t="s">
        <v>191</v>
      </c>
      <c r="B18" s="80">
        <v>100</v>
      </c>
      <c r="C18" s="80" t="s">
        <v>11</v>
      </c>
      <c r="D18" s="80">
        <v>2532</v>
      </c>
      <c r="E18" s="80" t="s">
        <v>31</v>
      </c>
      <c r="F18" s="80">
        <v>664</v>
      </c>
      <c r="G18" s="80">
        <v>14.19</v>
      </c>
      <c r="H18" s="80">
        <v>14.75</v>
      </c>
      <c r="I18" s="96">
        <v>15.19</v>
      </c>
      <c r="J18" s="50">
        <f t="shared" si="0"/>
        <v>14.709999999999999</v>
      </c>
      <c r="K18" s="1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80" t="s">
        <v>191</v>
      </c>
      <c r="B19" s="80">
        <v>100</v>
      </c>
      <c r="C19" s="80" t="s">
        <v>33</v>
      </c>
      <c r="D19" s="80">
        <v>2820</v>
      </c>
      <c r="E19" s="80" t="s">
        <v>31</v>
      </c>
      <c r="F19" s="80">
        <v>664</v>
      </c>
      <c r="G19" s="80">
        <v>5.56</v>
      </c>
      <c r="H19" s="80">
        <v>5.78</v>
      </c>
      <c r="I19" s="96">
        <v>6.2</v>
      </c>
      <c r="J19" s="50">
        <f t="shared" si="0"/>
        <v>5.8466666666666667</v>
      </c>
      <c r="K19" s="1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80" t="s">
        <v>191</v>
      </c>
      <c r="B20" s="80">
        <v>100</v>
      </c>
      <c r="C20" s="80" t="s">
        <v>16</v>
      </c>
      <c r="D20" s="80">
        <v>2514</v>
      </c>
      <c r="E20" s="80" t="s">
        <v>31</v>
      </c>
      <c r="F20" s="80">
        <v>664</v>
      </c>
      <c r="G20" s="80">
        <v>43.18</v>
      </c>
      <c r="H20" s="80">
        <v>39.9</v>
      </c>
      <c r="I20" s="96">
        <v>46.56</v>
      </c>
      <c r="J20" s="50">
        <f t="shared" si="0"/>
        <v>43.213333333333331</v>
      </c>
      <c r="K20" s="1"/>
      <c r="L20" s="2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80" t="s">
        <v>191</v>
      </c>
      <c r="B21" s="80">
        <v>100</v>
      </c>
      <c r="C21" s="80" t="s">
        <v>17</v>
      </c>
      <c r="D21" s="80">
        <v>2517</v>
      </c>
      <c r="E21" s="80" t="s">
        <v>31</v>
      </c>
      <c r="F21" s="80">
        <v>664</v>
      </c>
      <c r="G21" s="80">
        <v>70.37</v>
      </c>
      <c r="H21" s="80">
        <v>68.45</v>
      </c>
      <c r="I21" s="96">
        <v>83.02</v>
      </c>
      <c r="J21" s="50">
        <f t="shared" si="0"/>
        <v>73.946666666666658</v>
      </c>
      <c r="K21" s="1"/>
      <c r="L21" s="2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80" t="s">
        <v>191</v>
      </c>
      <c r="B22" s="80">
        <v>16</v>
      </c>
      <c r="C22" s="80" t="s">
        <v>19</v>
      </c>
      <c r="D22" s="80">
        <v>2549</v>
      </c>
      <c r="E22" s="80" t="s">
        <v>31</v>
      </c>
      <c r="F22" s="80"/>
      <c r="G22" s="80">
        <v>0</v>
      </c>
      <c r="H22" s="80">
        <v>0</v>
      </c>
      <c r="I22" s="96">
        <v>0</v>
      </c>
      <c r="J22" s="50">
        <f t="shared" ref="J22" si="2">AVERAGE(G22:I22)</f>
        <v>0</v>
      </c>
      <c r="K22" s="1"/>
      <c r="L22" s="2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80" t="s">
        <v>191</v>
      </c>
      <c r="B23" s="80">
        <v>100</v>
      </c>
      <c r="C23" s="80" t="s">
        <v>34</v>
      </c>
      <c r="D23" s="80">
        <v>2549</v>
      </c>
      <c r="E23" s="80" t="s">
        <v>31</v>
      </c>
      <c r="F23" s="80">
        <v>664</v>
      </c>
      <c r="G23" s="80">
        <v>68.61</v>
      </c>
      <c r="H23" s="80">
        <v>70.83</v>
      </c>
      <c r="I23" s="96">
        <v>74.56</v>
      </c>
      <c r="J23" s="50">
        <f t="shared" si="0"/>
        <v>71.333333333333329</v>
      </c>
      <c r="K23" s="1"/>
      <c r="L23" s="2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80" t="s">
        <v>191</v>
      </c>
      <c r="B24" s="80">
        <v>100</v>
      </c>
      <c r="C24" s="80" t="s">
        <v>35</v>
      </c>
      <c r="D24" s="80">
        <v>2804</v>
      </c>
      <c r="E24" s="80" t="s">
        <v>31</v>
      </c>
      <c r="F24" s="80">
        <v>664</v>
      </c>
      <c r="G24" s="80">
        <v>707.11</v>
      </c>
      <c r="H24" s="80">
        <v>698.46</v>
      </c>
      <c r="I24" s="96">
        <v>702.86</v>
      </c>
      <c r="J24" s="50">
        <f t="shared" si="0"/>
        <v>702.81000000000006</v>
      </c>
      <c r="K24" s="1"/>
      <c r="L24" s="2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80" t="s">
        <v>191</v>
      </c>
      <c r="B25" s="80">
        <v>100</v>
      </c>
      <c r="C25" s="80" t="s">
        <v>21</v>
      </c>
      <c r="D25" s="80">
        <v>2518</v>
      </c>
      <c r="E25" s="80" t="s">
        <v>31</v>
      </c>
      <c r="F25" s="80">
        <v>664</v>
      </c>
      <c r="G25" s="80">
        <v>50.16</v>
      </c>
      <c r="H25" s="80">
        <v>52.35</v>
      </c>
      <c r="I25" s="96">
        <v>48.13</v>
      </c>
      <c r="J25" s="50">
        <f t="shared" si="0"/>
        <v>50.213333333333331</v>
      </c>
      <c r="K25" s="1"/>
      <c r="L25" s="2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80" t="s">
        <v>191</v>
      </c>
      <c r="B26" s="80">
        <v>100</v>
      </c>
      <c r="C26" s="80" t="s">
        <v>36</v>
      </c>
      <c r="D26" s="80">
        <v>2533</v>
      </c>
      <c r="E26" s="80" t="s">
        <v>31</v>
      </c>
      <c r="F26" s="80">
        <v>664</v>
      </c>
      <c r="G26" s="80">
        <v>2.58</v>
      </c>
      <c r="H26" s="80">
        <v>2.2999999999999998</v>
      </c>
      <c r="I26" s="96">
        <v>2.2599999999999998</v>
      </c>
      <c r="J26" s="50">
        <f t="shared" si="0"/>
        <v>2.38</v>
      </c>
      <c r="K26" s="1"/>
      <c r="L26" s="2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94" t="s">
        <v>191</v>
      </c>
      <c r="B27" s="94">
        <v>100</v>
      </c>
      <c r="C27" s="94" t="s">
        <v>23</v>
      </c>
      <c r="D27" s="94">
        <v>2511</v>
      </c>
      <c r="E27" s="94" t="s">
        <v>31</v>
      </c>
      <c r="F27" s="94">
        <v>664</v>
      </c>
      <c r="G27" s="94">
        <v>490.6</v>
      </c>
      <c r="H27" s="94">
        <v>522.83000000000004</v>
      </c>
      <c r="I27" s="97">
        <v>513.66999999999996</v>
      </c>
      <c r="J27" s="50">
        <f t="shared" si="0"/>
        <v>509.0333333333333</v>
      </c>
      <c r="K27" s="1"/>
      <c r="L27" s="2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80" t="s">
        <v>191</v>
      </c>
      <c r="B28" s="80">
        <v>16</v>
      </c>
      <c r="C28" s="80" t="s">
        <v>24</v>
      </c>
      <c r="D28" s="80">
        <v>2549</v>
      </c>
      <c r="E28" s="80" t="s">
        <v>31</v>
      </c>
      <c r="F28" s="80"/>
      <c r="G28" s="80">
        <v>0</v>
      </c>
      <c r="H28" s="80">
        <v>0</v>
      </c>
      <c r="I28" s="96">
        <v>0</v>
      </c>
      <c r="J28" s="50">
        <f t="shared" si="0"/>
        <v>0</v>
      </c>
      <c r="K28" s="1"/>
      <c r="L28" s="2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93"/>
      <c r="B29" s="93"/>
      <c r="C29" s="93"/>
      <c r="D29" s="93"/>
      <c r="E29" s="93"/>
      <c r="F29" s="93"/>
      <c r="G29" s="93"/>
      <c r="H29" s="93"/>
      <c r="I29" s="93"/>
      <c r="J29" s="1"/>
      <c r="K29" s="1"/>
      <c r="L29" s="2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93"/>
      <c r="B30" s="93"/>
      <c r="C30" s="93"/>
      <c r="D30" s="93"/>
      <c r="E30" s="93"/>
      <c r="F30" s="93"/>
      <c r="G30" s="93"/>
      <c r="H30" s="93"/>
      <c r="I30" s="93"/>
      <c r="J30" s="1"/>
      <c r="K30" s="1"/>
      <c r="L30" s="2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93"/>
      <c r="B31" s="93"/>
      <c r="C31" s="93"/>
      <c r="D31" s="93"/>
      <c r="E31" s="93"/>
      <c r="F31" s="93"/>
      <c r="G31" s="93"/>
      <c r="H31" s="93"/>
      <c r="I31" s="93"/>
      <c r="J31" s="1"/>
      <c r="K31" s="1"/>
      <c r="L31" s="2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93"/>
      <c r="B32" s="93"/>
      <c r="C32" s="93"/>
      <c r="D32" s="93"/>
      <c r="E32" s="93"/>
      <c r="F32" s="93"/>
      <c r="G32" s="93"/>
      <c r="H32" s="93"/>
      <c r="I32" s="93"/>
      <c r="J32" s="1"/>
      <c r="K32" s="1"/>
      <c r="L32" s="2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93"/>
      <c r="B33" s="93"/>
      <c r="C33" s="93"/>
      <c r="D33" s="93"/>
      <c r="E33" s="93"/>
      <c r="F33" s="93"/>
      <c r="G33" s="93"/>
      <c r="H33" s="93"/>
      <c r="I33" s="93"/>
      <c r="J33" s="1"/>
      <c r="K33" s="1"/>
      <c r="L33" s="2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93"/>
      <c r="B34" s="93"/>
      <c r="C34" s="93"/>
      <c r="D34" s="93"/>
      <c r="E34" s="93"/>
      <c r="F34" s="93"/>
      <c r="G34" s="93"/>
      <c r="H34" s="93"/>
      <c r="I34" s="93"/>
      <c r="J34" s="1"/>
      <c r="K34" s="1"/>
      <c r="L34" s="2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93"/>
      <c r="B35" s="93"/>
      <c r="C35" s="93"/>
      <c r="D35" s="93"/>
      <c r="E35" s="93"/>
      <c r="F35" s="93"/>
      <c r="G35" s="93"/>
      <c r="H35" s="93"/>
      <c r="I35" s="93"/>
      <c r="J35" s="1"/>
      <c r="K35" s="1"/>
      <c r="L35" s="2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93"/>
      <c r="B36" s="93"/>
      <c r="C36" s="93"/>
      <c r="D36" s="93"/>
      <c r="E36" s="93"/>
      <c r="F36" s="93"/>
      <c r="G36" s="93"/>
      <c r="H36" s="93"/>
      <c r="I36" s="93"/>
      <c r="J36" s="1"/>
      <c r="K36" s="1"/>
      <c r="L36" s="2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93"/>
      <c r="B37" s="93"/>
      <c r="C37" s="93"/>
      <c r="D37" s="93"/>
      <c r="E37" s="93"/>
      <c r="F37" s="93"/>
      <c r="G37" s="93"/>
      <c r="H37" s="93"/>
      <c r="I37" s="93"/>
      <c r="J37" s="1"/>
      <c r="K37" s="1"/>
      <c r="L37" s="2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93"/>
      <c r="B38" s="93"/>
      <c r="C38" s="93"/>
      <c r="D38" s="93"/>
      <c r="E38" s="93"/>
      <c r="F38" s="93"/>
      <c r="G38" s="93"/>
      <c r="H38" s="93"/>
      <c r="I38" s="93"/>
      <c r="J38" s="1"/>
      <c r="K38" s="1"/>
      <c r="L38" s="2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93"/>
      <c r="B39" s="93"/>
      <c r="C39" s="93"/>
      <c r="D39" s="93"/>
      <c r="E39" s="93"/>
      <c r="F39" s="93"/>
      <c r="G39" s="93"/>
      <c r="H39" s="93"/>
      <c r="I39" s="93"/>
      <c r="J39" s="1"/>
      <c r="K39" s="1"/>
      <c r="L39" s="2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93"/>
      <c r="B40" s="93"/>
      <c r="C40" s="93"/>
      <c r="D40" s="93"/>
      <c r="E40" s="93"/>
      <c r="F40" s="93"/>
      <c r="G40" s="93"/>
      <c r="H40" s="93"/>
      <c r="I40" s="93"/>
      <c r="J40" s="1"/>
      <c r="K40" s="1"/>
      <c r="L40" s="2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93"/>
      <c r="B41" s="93"/>
      <c r="C41" s="93"/>
      <c r="D41" s="93"/>
      <c r="E41" s="93"/>
      <c r="F41" s="93"/>
      <c r="G41" s="93"/>
      <c r="H41" s="93"/>
      <c r="I41" s="93"/>
      <c r="J41" s="1"/>
      <c r="K41" s="1"/>
      <c r="L41" s="2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93"/>
      <c r="B42" s="93"/>
      <c r="C42" s="93"/>
      <c r="D42" s="93"/>
      <c r="E42" s="93"/>
      <c r="F42" s="93"/>
      <c r="G42" s="93"/>
      <c r="H42" s="93"/>
      <c r="I42" s="93"/>
      <c r="J42" s="1"/>
      <c r="K42" s="1"/>
      <c r="L42" s="2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93"/>
      <c r="B43" s="93"/>
      <c r="C43" s="93"/>
      <c r="D43" s="93"/>
      <c r="E43" s="93"/>
      <c r="F43" s="93"/>
      <c r="G43" s="93"/>
      <c r="H43" s="93"/>
      <c r="I43" s="93"/>
      <c r="J43" s="1"/>
      <c r="K43" s="1"/>
      <c r="L43" s="2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93"/>
      <c r="B44" s="93"/>
      <c r="C44" s="93"/>
      <c r="D44" s="93"/>
      <c r="E44" s="93"/>
      <c r="F44" s="93"/>
      <c r="G44" s="93"/>
      <c r="H44" s="93"/>
      <c r="I44" s="93"/>
      <c r="J44" s="1"/>
      <c r="K44" s="1"/>
      <c r="L44" s="2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93"/>
      <c r="B45" s="93"/>
      <c r="C45" s="93"/>
      <c r="D45" s="93"/>
      <c r="E45" s="93"/>
      <c r="F45" s="93"/>
      <c r="G45" s="93"/>
      <c r="H45" s="93"/>
      <c r="I45" s="93"/>
      <c r="J45" s="1"/>
      <c r="K45" s="1"/>
      <c r="L45" s="2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93"/>
      <c r="B46" s="93"/>
      <c r="C46" s="93"/>
      <c r="D46" s="93"/>
      <c r="E46" s="93"/>
      <c r="F46" s="93"/>
      <c r="G46" s="93"/>
      <c r="H46" s="93"/>
      <c r="I46" s="93"/>
      <c r="J46" s="1"/>
      <c r="K46" s="1"/>
      <c r="L46" s="2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93"/>
      <c r="B47" s="93"/>
      <c r="C47" s="93"/>
      <c r="D47" s="93"/>
      <c r="E47" s="93"/>
      <c r="F47" s="93"/>
      <c r="G47" s="93"/>
      <c r="H47" s="93"/>
      <c r="I47" s="93"/>
      <c r="J47" s="1"/>
      <c r="K47" s="1"/>
    </row>
    <row r="48" spans="1:26">
      <c r="A48" s="93"/>
      <c r="B48" s="93"/>
      <c r="C48" s="93"/>
      <c r="D48" s="93"/>
      <c r="E48" s="93"/>
      <c r="F48" s="93"/>
      <c r="G48" s="93"/>
      <c r="H48" s="93"/>
      <c r="I48" s="9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93"/>
      <c r="B49" s="93"/>
      <c r="C49" s="93"/>
      <c r="D49" s="93"/>
      <c r="E49" s="93"/>
      <c r="F49" s="93"/>
      <c r="G49" s="93"/>
      <c r="H49" s="93"/>
      <c r="I49" s="9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93"/>
      <c r="B50" s="93"/>
      <c r="C50" s="93"/>
      <c r="D50" s="93"/>
      <c r="E50" s="93"/>
      <c r="F50" s="93"/>
      <c r="G50" s="93"/>
      <c r="H50" s="93"/>
      <c r="I50" s="9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93"/>
      <c r="B51" s="93"/>
      <c r="C51" s="93"/>
      <c r="D51" s="93"/>
      <c r="E51" s="93"/>
      <c r="F51" s="93"/>
      <c r="G51" s="93"/>
      <c r="H51" s="93"/>
      <c r="I51" s="9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93"/>
      <c r="B52" s="93"/>
      <c r="C52" s="93"/>
      <c r="D52" s="93"/>
      <c r="E52" s="93"/>
      <c r="F52" s="93"/>
      <c r="G52" s="93"/>
      <c r="H52" s="93"/>
      <c r="I52" s="9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93"/>
      <c r="B53" s="93"/>
      <c r="C53" s="93"/>
      <c r="D53" s="93"/>
      <c r="E53" s="93"/>
      <c r="F53" s="93"/>
      <c r="G53" s="93"/>
      <c r="H53" s="93"/>
      <c r="I53" s="9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93"/>
      <c r="B54" s="93"/>
      <c r="C54" s="93"/>
      <c r="D54" s="93"/>
      <c r="E54" s="93"/>
      <c r="F54" s="93"/>
      <c r="G54" s="93"/>
      <c r="H54" s="93"/>
      <c r="I54" s="9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93"/>
      <c r="B55" s="93"/>
      <c r="C55" s="93"/>
      <c r="D55" s="93"/>
      <c r="E55" s="93"/>
      <c r="F55" s="93"/>
      <c r="G55" s="93"/>
      <c r="H55" s="93"/>
      <c r="I55" s="9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93"/>
      <c r="B56" s="93"/>
      <c r="C56" s="93"/>
      <c r="D56" s="93"/>
      <c r="E56" s="93"/>
      <c r="F56" s="93"/>
      <c r="G56" s="93"/>
      <c r="H56" s="93"/>
      <c r="I56" s="9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93"/>
      <c r="B57" s="93"/>
      <c r="C57" s="93"/>
      <c r="D57" s="93"/>
      <c r="E57" s="93"/>
      <c r="F57" s="93"/>
      <c r="G57" s="93"/>
      <c r="H57" s="93"/>
      <c r="I57" s="9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93"/>
      <c r="B58" s="93"/>
      <c r="C58" s="93"/>
      <c r="D58" s="93"/>
      <c r="E58" s="93"/>
      <c r="F58" s="93"/>
      <c r="G58" s="93"/>
      <c r="H58" s="93"/>
      <c r="I58" s="9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93"/>
      <c r="B59" s="93"/>
      <c r="C59" s="93"/>
      <c r="D59" s="93"/>
      <c r="E59" s="93"/>
      <c r="F59" s="93"/>
      <c r="G59" s="93"/>
      <c r="H59" s="93"/>
      <c r="I59" s="9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93"/>
      <c r="B60" s="93"/>
      <c r="C60" s="93"/>
      <c r="D60" s="93"/>
      <c r="E60" s="93"/>
      <c r="F60" s="93"/>
      <c r="G60" s="93"/>
      <c r="H60" s="93"/>
      <c r="I60" s="9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93"/>
      <c r="B61" s="93"/>
      <c r="C61" s="93"/>
      <c r="D61" s="93"/>
      <c r="E61" s="93"/>
      <c r="F61" s="93"/>
      <c r="G61" s="93"/>
      <c r="H61" s="93"/>
      <c r="I61" s="9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93"/>
      <c r="B62" s="93"/>
      <c r="C62" s="93"/>
      <c r="D62" s="93"/>
      <c r="E62" s="93"/>
      <c r="F62" s="93"/>
      <c r="G62" s="93"/>
      <c r="H62" s="93"/>
      <c r="I62" s="9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93"/>
      <c r="B63" s="93"/>
      <c r="C63" s="93"/>
      <c r="D63" s="93"/>
      <c r="E63" s="93"/>
      <c r="F63" s="93"/>
      <c r="G63" s="93"/>
      <c r="H63" s="93"/>
      <c r="I63" s="9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93"/>
      <c r="B64" s="93"/>
      <c r="C64" s="93"/>
      <c r="D64" s="93"/>
      <c r="E64" s="93"/>
      <c r="F64" s="93"/>
      <c r="G64" s="93"/>
      <c r="H64" s="93"/>
      <c r="I64" s="9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93"/>
      <c r="B65" s="93"/>
      <c r="C65" s="93"/>
      <c r="D65" s="93"/>
      <c r="E65" s="93"/>
      <c r="F65" s="93"/>
      <c r="G65" s="93"/>
      <c r="H65" s="93"/>
      <c r="I65" s="9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93"/>
      <c r="B66" s="93"/>
      <c r="C66" s="93"/>
      <c r="D66" s="93"/>
      <c r="E66" s="93"/>
      <c r="F66" s="93"/>
      <c r="G66" s="93"/>
      <c r="H66" s="93"/>
      <c r="I66" s="9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93"/>
      <c r="B67" s="93"/>
      <c r="C67" s="93"/>
      <c r="D67" s="93"/>
      <c r="E67" s="93"/>
      <c r="F67" s="93"/>
      <c r="G67" s="93"/>
      <c r="H67" s="93"/>
      <c r="I67" s="9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93"/>
      <c r="B68" s="93"/>
      <c r="C68" s="93"/>
      <c r="D68" s="93"/>
      <c r="E68" s="93"/>
      <c r="F68" s="93"/>
      <c r="G68" s="93"/>
      <c r="H68" s="93"/>
      <c r="I68" s="9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93"/>
      <c r="B69" s="93"/>
      <c r="C69" s="93"/>
      <c r="D69" s="93"/>
      <c r="E69" s="93"/>
      <c r="F69" s="93"/>
      <c r="G69" s="93"/>
      <c r="H69" s="93"/>
      <c r="I69" s="9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93"/>
      <c r="B70" s="93"/>
      <c r="C70" s="93"/>
      <c r="D70" s="93"/>
      <c r="E70" s="93"/>
      <c r="F70" s="93"/>
      <c r="G70" s="93"/>
      <c r="H70" s="93"/>
      <c r="I70" s="9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93"/>
      <c r="B71" s="93"/>
      <c r="C71" s="93"/>
      <c r="D71" s="93"/>
      <c r="E71" s="93"/>
      <c r="F71" s="93"/>
      <c r="G71" s="93"/>
      <c r="H71" s="93"/>
      <c r="I71" s="9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93"/>
      <c r="B72" s="93"/>
      <c r="C72" s="93"/>
      <c r="D72" s="93"/>
      <c r="E72" s="93"/>
      <c r="F72" s="93"/>
      <c r="G72" s="93"/>
      <c r="H72" s="93"/>
      <c r="I72" s="9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93"/>
      <c r="B73" s="93"/>
      <c r="C73" s="93"/>
      <c r="D73" s="93"/>
      <c r="E73" s="93"/>
      <c r="F73" s="93"/>
      <c r="G73" s="93"/>
      <c r="H73" s="93"/>
      <c r="I73" s="9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93"/>
      <c r="B74" s="93"/>
      <c r="C74" s="93"/>
      <c r="D74" s="93"/>
      <c r="E74" s="93"/>
      <c r="F74" s="93"/>
      <c r="G74" s="93"/>
      <c r="H74" s="93"/>
      <c r="I74" s="9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93"/>
      <c r="B75" s="93"/>
      <c r="C75" s="93"/>
      <c r="D75" s="93"/>
      <c r="E75" s="93"/>
      <c r="F75" s="93"/>
      <c r="G75" s="93"/>
      <c r="H75" s="93"/>
      <c r="I75" s="9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93"/>
      <c r="B76" s="93"/>
      <c r="C76" s="93"/>
      <c r="D76" s="93"/>
      <c r="E76" s="93"/>
      <c r="F76" s="93"/>
      <c r="G76" s="93"/>
      <c r="H76" s="93"/>
      <c r="I76" s="9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93"/>
      <c r="B77" s="93"/>
      <c r="C77" s="93"/>
      <c r="D77" s="93"/>
      <c r="E77" s="93"/>
      <c r="F77" s="93"/>
      <c r="G77" s="93"/>
      <c r="H77" s="93"/>
      <c r="I77" s="9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93"/>
      <c r="B78" s="93"/>
      <c r="C78" s="93"/>
      <c r="D78" s="93"/>
      <c r="E78" s="93"/>
      <c r="F78" s="93"/>
      <c r="G78" s="93"/>
      <c r="H78" s="93"/>
      <c r="I78" s="9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93"/>
      <c r="B79" s="93"/>
      <c r="C79" s="93"/>
      <c r="D79" s="93"/>
      <c r="E79" s="93"/>
      <c r="F79" s="93"/>
      <c r="G79" s="93"/>
      <c r="H79" s="93"/>
      <c r="I79" s="9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93"/>
      <c r="B80" s="93"/>
      <c r="C80" s="93"/>
      <c r="D80" s="93"/>
      <c r="E80" s="93"/>
      <c r="F80" s="93"/>
      <c r="G80" s="93"/>
      <c r="H80" s="93"/>
      <c r="I80" s="9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93"/>
      <c r="B81" s="93"/>
      <c r="C81" s="93"/>
      <c r="D81" s="93"/>
      <c r="E81" s="93"/>
      <c r="F81" s="93"/>
      <c r="G81" s="93"/>
      <c r="H81" s="93"/>
      <c r="I81" s="9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93"/>
      <c r="B82" s="93"/>
      <c r="C82" s="93"/>
      <c r="D82" s="93"/>
      <c r="E82" s="93"/>
      <c r="F82" s="93"/>
      <c r="G82" s="93"/>
      <c r="H82" s="93"/>
      <c r="I82" s="9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93"/>
      <c r="B83" s="93"/>
      <c r="C83" s="93"/>
      <c r="D83" s="93"/>
      <c r="E83" s="93"/>
      <c r="F83" s="93"/>
      <c r="G83" s="93"/>
      <c r="H83" s="93"/>
      <c r="I83" s="9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93"/>
      <c r="B84" s="93"/>
      <c r="C84" s="93"/>
      <c r="D84" s="93"/>
      <c r="E84" s="93"/>
      <c r="F84" s="93"/>
      <c r="G84" s="93"/>
      <c r="H84" s="93"/>
      <c r="I84" s="9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93"/>
      <c r="B85" s="93"/>
      <c r="C85" s="93"/>
      <c r="D85" s="93"/>
      <c r="E85" s="93"/>
      <c r="F85" s="93"/>
      <c r="G85" s="93"/>
      <c r="H85" s="93"/>
      <c r="I85" s="9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93"/>
      <c r="B86" s="93"/>
      <c r="C86" s="93"/>
      <c r="D86" s="93"/>
      <c r="E86" s="93"/>
      <c r="F86" s="93"/>
      <c r="G86" s="93"/>
      <c r="H86" s="93"/>
      <c r="I86" s="9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93"/>
      <c r="B87" s="93"/>
      <c r="C87" s="93"/>
      <c r="D87" s="93"/>
      <c r="E87" s="93"/>
      <c r="F87" s="93"/>
      <c r="G87" s="93"/>
      <c r="H87" s="93"/>
      <c r="I87" s="9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93"/>
      <c r="B88" s="93"/>
      <c r="C88" s="93"/>
      <c r="D88" s="93"/>
      <c r="E88" s="93"/>
      <c r="F88" s="93"/>
      <c r="G88" s="93"/>
      <c r="H88" s="93"/>
      <c r="I88" s="9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93"/>
      <c r="B89" s="93"/>
      <c r="C89" s="93"/>
      <c r="D89" s="93"/>
      <c r="E89" s="93"/>
      <c r="F89" s="93"/>
      <c r="G89" s="93"/>
      <c r="H89" s="93"/>
      <c r="I89" s="9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93"/>
      <c r="B90" s="93"/>
      <c r="C90" s="93"/>
      <c r="D90" s="93"/>
      <c r="E90" s="93"/>
      <c r="F90" s="93"/>
      <c r="G90" s="93"/>
      <c r="H90" s="93"/>
      <c r="I90" s="9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93"/>
      <c r="B91" s="93"/>
      <c r="C91" s="93"/>
      <c r="D91" s="93"/>
      <c r="E91" s="93"/>
      <c r="F91" s="93"/>
      <c r="G91" s="93"/>
      <c r="H91" s="93"/>
      <c r="I91" s="9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93"/>
      <c r="B92" s="93"/>
      <c r="C92" s="93"/>
      <c r="D92" s="93"/>
      <c r="E92" s="93"/>
      <c r="F92" s="93"/>
      <c r="G92" s="93"/>
      <c r="H92" s="93"/>
      <c r="I92" s="9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93"/>
      <c r="B93" s="93"/>
      <c r="C93" s="93"/>
      <c r="D93" s="93"/>
      <c r="E93" s="93"/>
      <c r="F93" s="93"/>
      <c r="G93" s="93"/>
      <c r="H93" s="93"/>
      <c r="I93" s="9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93"/>
      <c r="B94" s="93"/>
      <c r="C94" s="93"/>
      <c r="D94" s="93"/>
      <c r="E94" s="93"/>
      <c r="F94" s="93"/>
      <c r="G94" s="93"/>
      <c r="H94" s="93"/>
      <c r="I94" s="9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93"/>
      <c r="B95" s="93"/>
      <c r="C95" s="93"/>
      <c r="D95" s="93"/>
      <c r="E95" s="93"/>
      <c r="F95" s="93"/>
      <c r="G95" s="93"/>
      <c r="H95" s="93"/>
      <c r="I95" s="9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93"/>
      <c r="B96" s="93"/>
      <c r="C96" s="93"/>
      <c r="D96" s="93"/>
      <c r="E96" s="93"/>
      <c r="F96" s="93"/>
      <c r="G96" s="93"/>
      <c r="H96" s="93"/>
      <c r="I96" s="9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93"/>
      <c r="B97" s="93"/>
      <c r="C97" s="93"/>
      <c r="D97" s="93"/>
      <c r="E97" s="93"/>
      <c r="F97" s="93"/>
      <c r="G97" s="93"/>
      <c r="H97" s="93"/>
      <c r="I97" s="9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93"/>
      <c r="B98" s="93"/>
      <c r="C98" s="93"/>
      <c r="D98" s="93"/>
      <c r="E98" s="93"/>
      <c r="F98" s="93"/>
      <c r="G98" s="93"/>
      <c r="H98" s="93"/>
      <c r="I98" s="9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93"/>
      <c r="B99" s="93"/>
      <c r="C99" s="93"/>
      <c r="D99" s="93"/>
      <c r="E99" s="93"/>
      <c r="F99" s="93"/>
      <c r="G99" s="93"/>
      <c r="H99" s="93"/>
      <c r="I99" s="9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93"/>
      <c r="B100" s="93"/>
      <c r="C100" s="93"/>
      <c r="D100" s="93"/>
      <c r="E100" s="93"/>
      <c r="F100" s="93"/>
      <c r="G100" s="93"/>
      <c r="H100" s="93"/>
      <c r="I100" s="9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93"/>
      <c r="B101" s="93"/>
      <c r="C101" s="93"/>
      <c r="D101" s="93"/>
      <c r="E101" s="93"/>
      <c r="F101" s="93"/>
      <c r="G101" s="93"/>
      <c r="H101" s="93"/>
      <c r="I101" s="9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93"/>
      <c r="B102" s="93"/>
      <c r="C102" s="93"/>
      <c r="D102" s="93"/>
      <c r="E102" s="93"/>
      <c r="F102" s="93"/>
      <c r="G102" s="93"/>
      <c r="H102" s="93"/>
      <c r="I102" s="9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93"/>
      <c r="B103" s="93"/>
      <c r="C103" s="93"/>
      <c r="D103" s="93"/>
      <c r="E103" s="93"/>
      <c r="F103" s="93"/>
      <c r="G103" s="93"/>
      <c r="H103" s="93"/>
      <c r="I103" s="9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93"/>
      <c r="B104" s="93"/>
      <c r="C104" s="93"/>
      <c r="D104" s="93"/>
      <c r="E104" s="93"/>
      <c r="F104" s="93"/>
      <c r="G104" s="93"/>
      <c r="H104" s="93"/>
      <c r="I104" s="9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93"/>
      <c r="B105" s="93"/>
      <c r="C105" s="93"/>
      <c r="D105" s="93"/>
      <c r="E105" s="93"/>
      <c r="F105" s="93"/>
      <c r="G105" s="93"/>
      <c r="H105" s="93"/>
      <c r="I105" s="9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93"/>
      <c r="B106" s="93"/>
      <c r="C106" s="93"/>
      <c r="D106" s="93"/>
      <c r="E106" s="93"/>
      <c r="F106" s="93"/>
      <c r="G106" s="93"/>
      <c r="H106" s="93"/>
      <c r="I106" s="9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93"/>
      <c r="B107" s="93"/>
      <c r="C107" s="93"/>
      <c r="D107" s="93"/>
      <c r="E107" s="93"/>
      <c r="F107" s="93"/>
      <c r="G107" s="93"/>
      <c r="H107" s="93"/>
      <c r="I107" s="9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93"/>
      <c r="B108" s="93"/>
      <c r="C108" s="93"/>
      <c r="D108" s="93"/>
      <c r="E108" s="93"/>
      <c r="F108" s="93"/>
      <c r="G108" s="93"/>
      <c r="H108" s="93"/>
      <c r="I108" s="9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93"/>
      <c r="B109" s="93"/>
      <c r="C109" s="93"/>
      <c r="D109" s="93"/>
      <c r="E109" s="93"/>
      <c r="F109" s="93"/>
      <c r="G109" s="93"/>
      <c r="H109" s="93"/>
      <c r="I109" s="9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93"/>
      <c r="B110" s="93"/>
      <c r="C110" s="93"/>
      <c r="D110" s="93"/>
      <c r="E110" s="93"/>
      <c r="F110" s="93"/>
      <c r="G110" s="93"/>
      <c r="H110" s="93"/>
      <c r="I110" s="9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93"/>
      <c r="B111" s="93"/>
      <c r="C111" s="93"/>
      <c r="D111" s="93"/>
      <c r="E111" s="93"/>
      <c r="F111" s="93"/>
      <c r="G111" s="93"/>
      <c r="H111" s="93"/>
      <c r="I111" s="9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93"/>
      <c r="B112" s="93"/>
      <c r="C112" s="93"/>
      <c r="D112" s="93"/>
      <c r="E112" s="93"/>
      <c r="F112" s="93"/>
      <c r="G112" s="93"/>
      <c r="H112" s="93"/>
      <c r="I112" s="9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93"/>
      <c r="B113" s="93"/>
      <c r="C113" s="93"/>
      <c r="D113" s="93"/>
      <c r="E113" s="93"/>
      <c r="F113" s="93"/>
      <c r="G113" s="93"/>
      <c r="H113" s="93"/>
      <c r="I113" s="9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93"/>
      <c r="B114" s="93"/>
      <c r="C114" s="93"/>
      <c r="D114" s="93"/>
      <c r="E114" s="93"/>
      <c r="F114" s="93"/>
      <c r="G114" s="93"/>
      <c r="H114" s="93"/>
      <c r="I114" s="9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93"/>
      <c r="B115" s="93"/>
      <c r="C115" s="93"/>
      <c r="D115" s="93"/>
      <c r="E115" s="93"/>
      <c r="F115" s="93"/>
      <c r="G115" s="93"/>
      <c r="H115" s="93"/>
      <c r="I115" s="9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93"/>
      <c r="B116" s="93"/>
      <c r="C116" s="93"/>
      <c r="D116" s="93"/>
      <c r="E116" s="93"/>
      <c r="F116" s="93"/>
      <c r="G116" s="93"/>
      <c r="H116" s="93"/>
      <c r="I116" s="9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93"/>
      <c r="B117" s="93"/>
      <c r="C117" s="93"/>
      <c r="D117" s="93"/>
      <c r="E117" s="93"/>
      <c r="F117" s="93"/>
      <c r="G117" s="93"/>
      <c r="H117" s="93"/>
      <c r="I117" s="9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93"/>
      <c r="B118" s="93"/>
      <c r="C118" s="93"/>
      <c r="D118" s="93"/>
      <c r="E118" s="93"/>
      <c r="F118" s="93"/>
      <c r="G118" s="93"/>
      <c r="H118" s="93"/>
      <c r="I118" s="9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93"/>
      <c r="B119" s="93"/>
      <c r="C119" s="93"/>
      <c r="D119" s="93"/>
      <c r="E119" s="93"/>
      <c r="F119" s="93"/>
      <c r="G119" s="93"/>
      <c r="H119" s="93"/>
      <c r="I119" s="9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93"/>
      <c r="B120" s="93"/>
      <c r="C120" s="93"/>
      <c r="D120" s="93"/>
      <c r="E120" s="93"/>
      <c r="F120" s="93"/>
      <c r="G120" s="93"/>
      <c r="H120" s="93"/>
      <c r="I120" s="9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93"/>
      <c r="B121" s="93"/>
      <c r="C121" s="93"/>
      <c r="D121" s="93"/>
      <c r="E121" s="93"/>
      <c r="F121" s="93"/>
      <c r="G121" s="93"/>
      <c r="H121" s="93"/>
      <c r="I121" s="9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93"/>
      <c r="B122" s="93"/>
      <c r="C122" s="93"/>
      <c r="D122" s="93"/>
      <c r="E122" s="93"/>
      <c r="F122" s="93"/>
      <c r="G122" s="93"/>
      <c r="H122" s="93"/>
      <c r="I122" s="9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93"/>
      <c r="B123" s="93"/>
      <c r="C123" s="93"/>
      <c r="D123" s="93"/>
      <c r="E123" s="93"/>
      <c r="F123" s="93"/>
      <c r="G123" s="93"/>
      <c r="H123" s="93"/>
      <c r="I123" s="9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93"/>
      <c r="B124" s="93"/>
      <c r="C124" s="93"/>
      <c r="D124" s="93"/>
      <c r="E124" s="93"/>
      <c r="F124" s="93"/>
      <c r="G124" s="93"/>
      <c r="H124" s="93"/>
      <c r="I124" s="9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93"/>
      <c r="B125" s="93"/>
      <c r="C125" s="93"/>
      <c r="D125" s="93"/>
      <c r="E125" s="93"/>
      <c r="F125" s="93"/>
      <c r="G125" s="93"/>
      <c r="H125" s="93"/>
      <c r="I125" s="9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93"/>
      <c r="B126" s="93"/>
      <c r="C126" s="93"/>
      <c r="D126" s="93"/>
      <c r="E126" s="93"/>
      <c r="F126" s="93"/>
      <c r="G126" s="93"/>
      <c r="H126" s="93"/>
      <c r="I126" s="9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93"/>
      <c r="B127" s="93"/>
      <c r="C127" s="93"/>
      <c r="D127" s="93"/>
      <c r="E127" s="93"/>
      <c r="F127" s="93"/>
      <c r="G127" s="93"/>
      <c r="H127" s="93"/>
      <c r="I127" s="9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93"/>
      <c r="B128" s="93"/>
      <c r="C128" s="93"/>
      <c r="D128" s="93"/>
      <c r="E128" s="93"/>
      <c r="F128" s="93"/>
      <c r="G128" s="93"/>
      <c r="H128" s="93"/>
      <c r="I128" s="9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93"/>
      <c r="B129" s="93"/>
      <c r="C129" s="93"/>
      <c r="D129" s="93"/>
      <c r="E129" s="93"/>
      <c r="F129" s="93"/>
      <c r="G129" s="93"/>
      <c r="H129" s="93"/>
      <c r="I129" s="9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93"/>
      <c r="B130" s="93"/>
      <c r="C130" s="93"/>
      <c r="D130" s="93"/>
      <c r="E130" s="93"/>
      <c r="F130" s="93"/>
      <c r="G130" s="93"/>
      <c r="H130" s="93"/>
      <c r="I130" s="9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93"/>
      <c r="B131" s="93"/>
      <c r="C131" s="93"/>
      <c r="D131" s="93"/>
      <c r="E131" s="93"/>
      <c r="F131" s="93"/>
      <c r="G131" s="93"/>
      <c r="H131" s="93"/>
      <c r="I131" s="9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93"/>
      <c r="B132" s="93"/>
      <c r="C132" s="93"/>
      <c r="D132" s="93"/>
      <c r="E132" s="93"/>
      <c r="F132" s="93"/>
      <c r="G132" s="93"/>
      <c r="H132" s="93"/>
      <c r="I132" s="9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93"/>
      <c r="B133" s="93"/>
      <c r="C133" s="93"/>
      <c r="D133" s="93"/>
      <c r="E133" s="93"/>
      <c r="F133" s="93"/>
      <c r="G133" s="93"/>
      <c r="H133" s="93"/>
      <c r="I133" s="9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93"/>
      <c r="B134" s="93"/>
      <c r="C134" s="93"/>
      <c r="D134" s="93"/>
      <c r="E134" s="93"/>
      <c r="F134" s="93"/>
      <c r="G134" s="93"/>
      <c r="H134" s="93"/>
      <c r="I134" s="9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93"/>
      <c r="B135" s="93"/>
      <c r="C135" s="93"/>
      <c r="D135" s="93"/>
      <c r="E135" s="93"/>
      <c r="F135" s="93"/>
      <c r="G135" s="93"/>
      <c r="H135" s="93"/>
      <c r="I135" s="9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93"/>
      <c r="B136" s="93"/>
      <c r="C136" s="93"/>
      <c r="D136" s="93"/>
      <c r="E136" s="93"/>
      <c r="F136" s="93"/>
      <c r="G136" s="93"/>
      <c r="H136" s="93"/>
      <c r="I136" s="9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93"/>
      <c r="B137" s="93"/>
      <c r="C137" s="93"/>
      <c r="D137" s="93"/>
      <c r="E137" s="93"/>
      <c r="F137" s="93"/>
      <c r="G137" s="93"/>
      <c r="H137" s="93"/>
      <c r="I137" s="9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93"/>
      <c r="B138" s="93"/>
      <c r="C138" s="93"/>
      <c r="D138" s="93"/>
      <c r="E138" s="93"/>
      <c r="F138" s="93"/>
      <c r="G138" s="93"/>
      <c r="H138" s="93"/>
      <c r="I138" s="9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93"/>
      <c r="B139" s="93"/>
      <c r="C139" s="93"/>
      <c r="D139" s="93"/>
      <c r="E139" s="93"/>
      <c r="F139" s="93"/>
      <c r="G139" s="93"/>
      <c r="H139" s="93"/>
      <c r="I139" s="9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93"/>
      <c r="B140" s="93"/>
      <c r="C140" s="93"/>
      <c r="D140" s="93"/>
      <c r="E140" s="93"/>
      <c r="F140" s="93"/>
      <c r="G140" s="93"/>
      <c r="H140" s="93"/>
      <c r="I140" s="9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93"/>
      <c r="B141" s="93"/>
      <c r="C141" s="93"/>
      <c r="D141" s="93"/>
      <c r="E141" s="93"/>
      <c r="F141" s="93"/>
      <c r="G141" s="93"/>
      <c r="H141" s="93"/>
      <c r="I141" s="9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93"/>
      <c r="B142" s="93"/>
      <c r="C142" s="93"/>
      <c r="D142" s="93"/>
      <c r="E142" s="93"/>
      <c r="F142" s="93"/>
      <c r="G142" s="93"/>
      <c r="H142" s="93"/>
      <c r="I142" s="9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93"/>
      <c r="B143" s="93"/>
      <c r="C143" s="93"/>
      <c r="D143" s="93"/>
      <c r="E143" s="93"/>
      <c r="F143" s="93"/>
      <c r="G143" s="93"/>
      <c r="H143" s="93"/>
      <c r="I143" s="9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93"/>
      <c r="B144" s="93"/>
      <c r="C144" s="93"/>
      <c r="D144" s="93"/>
      <c r="E144" s="93"/>
      <c r="F144" s="93"/>
      <c r="G144" s="93"/>
      <c r="H144" s="93"/>
      <c r="I144" s="9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93"/>
      <c r="B145" s="93"/>
      <c r="C145" s="93"/>
      <c r="D145" s="93"/>
      <c r="E145" s="93"/>
      <c r="F145" s="93"/>
      <c r="G145" s="93"/>
      <c r="H145" s="93"/>
      <c r="I145" s="9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93"/>
      <c r="B146" s="93"/>
      <c r="C146" s="93"/>
      <c r="D146" s="93"/>
      <c r="E146" s="93"/>
      <c r="F146" s="93"/>
      <c r="G146" s="93"/>
      <c r="H146" s="93"/>
      <c r="I146" s="9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93"/>
      <c r="B147" s="93"/>
      <c r="C147" s="93"/>
      <c r="D147" s="93"/>
      <c r="E147" s="93"/>
      <c r="F147" s="93"/>
      <c r="G147" s="93"/>
      <c r="H147" s="93"/>
      <c r="I147" s="9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93"/>
      <c r="B148" s="93"/>
      <c r="C148" s="93"/>
      <c r="D148" s="93"/>
      <c r="E148" s="93"/>
      <c r="F148" s="93"/>
      <c r="G148" s="93"/>
      <c r="H148" s="93"/>
      <c r="I148" s="9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93"/>
      <c r="B149" s="93"/>
      <c r="C149" s="93"/>
      <c r="D149" s="93"/>
      <c r="E149" s="93"/>
      <c r="F149" s="93"/>
      <c r="G149" s="93"/>
      <c r="H149" s="93"/>
      <c r="I149" s="9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93"/>
      <c r="B150" s="93"/>
      <c r="C150" s="93"/>
      <c r="D150" s="93"/>
      <c r="E150" s="93"/>
      <c r="F150" s="93"/>
      <c r="G150" s="93"/>
      <c r="H150" s="93"/>
      <c r="I150" s="9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93"/>
      <c r="B151" s="93"/>
      <c r="C151" s="93"/>
      <c r="D151" s="93"/>
      <c r="E151" s="93"/>
      <c r="F151" s="93"/>
      <c r="G151" s="93"/>
      <c r="H151" s="93"/>
      <c r="I151" s="9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93"/>
      <c r="B152" s="93"/>
      <c r="C152" s="93"/>
      <c r="D152" s="93"/>
      <c r="E152" s="93"/>
      <c r="F152" s="93"/>
      <c r="G152" s="93"/>
      <c r="H152" s="93"/>
      <c r="I152" s="9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93"/>
      <c r="B153" s="93"/>
      <c r="C153" s="93"/>
      <c r="D153" s="93"/>
      <c r="E153" s="93"/>
      <c r="F153" s="93"/>
      <c r="G153" s="93"/>
      <c r="H153" s="93"/>
      <c r="I153" s="9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93"/>
      <c r="B154" s="93"/>
      <c r="C154" s="93"/>
      <c r="D154" s="93"/>
      <c r="E154" s="93"/>
      <c r="F154" s="93"/>
      <c r="G154" s="93"/>
      <c r="H154" s="93"/>
      <c r="I154" s="9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93"/>
      <c r="B155" s="93"/>
      <c r="C155" s="93"/>
      <c r="D155" s="93"/>
      <c r="E155" s="93"/>
      <c r="F155" s="93"/>
      <c r="G155" s="93"/>
      <c r="H155" s="93"/>
      <c r="I155" s="9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93"/>
      <c r="B156" s="93"/>
      <c r="C156" s="93"/>
      <c r="D156" s="93"/>
      <c r="E156" s="93"/>
      <c r="F156" s="93"/>
      <c r="G156" s="93"/>
      <c r="H156" s="93"/>
      <c r="I156" s="9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93"/>
      <c r="B157" s="93"/>
      <c r="C157" s="93"/>
      <c r="D157" s="93"/>
      <c r="E157" s="93"/>
      <c r="F157" s="93"/>
      <c r="G157" s="93"/>
      <c r="H157" s="93"/>
      <c r="I157" s="9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93"/>
      <c r="B158" s="93"/>
      <c r="C158" s="93"/>
      <c r="D158" s="93"/>
      <c r="E158" s="93"/>
      <c r="F158" s="93"/>
      <c r="G158" s="93"/>
      <c r="H158" s="93"/>
      <c r="I158" s="9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93"/>
      <c r="B159" s="93"/>
      <c r="C159" s="93"/>
      <c r="D159" s="93"/>
      <c r="E159" s="93"/>
      <c r="F159" s="93"/>
      <c r="G159" s="93"/>
      <c r="H159" s="93"/>
      <c r="I159" s="9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93"/>
      <c r="B160" s="93"/>
      <c r="C160" s="93"/>
      <c r="D160" s="93"/>
      <c r="E160" s="93"/>
      <c r="F160" s="93"/>
      <c r="G160" s="93"/>
      <c r="H160" s="93"/>
      <c r="I160" s="9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93"/>
      <c r="B161" s="93"/>
      <c r="C161" s="93"/>
      <c r="D161" s="93"/>
      <c r="E161" s="93"/>
      <c r="F161" s="93"/>
      <c r="G161" s="93"/>
      <c r="H161" s="93"/>
      <c r="I161" s="9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93"/>
      <c r="B162" s="93"/>
      <c r="C162" s="93"/>
      <c r="D162" s="93"/>
      <c r="E162" s="93"/>
      <c r="F162" s="93"/>
      <c r="G162" s="93"/>
      <c r="H162" s="93"/>
      <c r="I162" s="9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93"/>
      <c r="B163" s="93"/>
      <c r="C163" s="93"/>
      <c r="D163" s="93"/>
      <c r="E163" s="93"/>
      <c r="F163" s="93"/>
      <c r="G163" s="93"/>
      <c r="H163" s="93"/>
      <c r="I163" s="9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93"/>
      <c r="B164" s="93"/>
      <c r="C164" s="93"/>
      <c r="D164" s="93"/>
      <c r="E164" s="93"/>
      <c r="F164" s="93"/>
      <c r="G164" s="93"/>
      <c r="H164" s="93"/>
      <c r="I164" s="9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93"/>
      <c r="B165" s="93"/>
      <c r="C165" s="93"/>
      <c r="D165" s="93"/>
      <c r="E165" s="93"/>
      <c r="F165" s="93"/>
      <c r="G165" s="93"/>
      <c r="H165" s="93"/>
      <c r="I165" s="9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93"/>
      <c r="B166" s="93"/>
      <c r="C166" s="93"/>
      <c r="D166" s="93"/>
      <c r="E166" s="93"/>
      <c r="F166" s="93"/>
      <c r="G166" s="93"/>
      <c r="H166" s="93"/>
      <c r="I166" s="9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93"/>
      <c r="B167" s="93"/>
      <c r="C167" s="93"/>
      <c r="D167" s="93"/>
      <c r="E167" s="93"/>
      <c r="F167" s="93"/>
      <c r="G167" s="93"/>
      <c r="H167" s="93"/>
      <c r="I167" s="9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93"/>
      <c r="B168" s="93"/>
      <c r="C168" s="93"/>
      <c r="D168" s="93"/>
      <c r="E168" s="93"/>
      <c r="F168" s="93"/>
      <c r="G168" s="93"/>
      <c r="H168" s="93"/>
      <c r="I168" s="9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93"/>
      <c r="B169" s="93"/>
      <c r="C169" s="93"/>
      <c r="D169" s="93"/>
      <c r="E169" s="93"/>
      <c r="F169" s="93"/>
      <c r="G169" s="93"/>
      <c r="H169" s="93"/>
      <c r="I169" s="9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93"/>
      <c r="B170" s="93"/>
      <c r="C170" s="93"/>
      <c r="D170" s="93"/>
      <c r="E170" s="93"/>
      <c r="F170" s="93"/>
      <c r="G170" s="93"/>
      <c r="H170" s="93"/>
      <c r="I170" s="9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93"/>
      <c r="B171" s="93"/>
      <c r="C171" s="93"/>
      <c r="D171" s="93"/>
      <c r="E171" s="93"/>
      <c r="F171" s="93"/>
      <c r="G171" s="93"/>
      <c r="H171" s="93"/>
      <c r="I171" s="9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93"/>
      <c r="B172" s="93"/>
      <c r="C172" s="93"/>
      <c r="D172" s="93"/>
      <c r="E172" s="93"/>
      <c r="F172" s="93"/>
      <c r="G172" s="93"/>
      <c r="H172" s="93"/>
      <c r="I172" s="9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93"/>
      <c r="B173" s="93"/>
      <c r="C173" s="93"/>
      <c r="D173" s="93"/>
      <c r="E173" s="93"/>
      <c r="F173" s="93"/>
      <c r="G173" s="93"/>
      <c r="H173" s="93"/>
      <c r="I173" s="9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93"/>
      <c r="B174" s="93"/>
      <c r="C174" s="93"/>
      <c r="D174" s="93"/>
      <c r="E174" s="93"/>
      <c r="F174" s="93"/>
      <c r="G174" s="93"/>
      <c r="H174" s="93"/>
      <c r="I174" s="9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93"/>
      <c r="B175" s="93"/>
      <c r="C175" s="93"/>
      <c r="D175" s="93"/>
      <c r="E175" s="93"/>
      <c r="F175" s="93"/>
      <c r="G175" s="93"/>
      <c r="H175" s="93"/>
      <c r="I175" s="9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93"/>
      <c r="B176" s="93"/>
      <c r="C176" s="93"/>
      <c r="D176" s="93"/>
      <c r="E176" s="93"/>
      <c r="F176" s="93"/>
      <c r="G176" s="93"/>
      <c r="H176" s="93"/>
      <c r="I176" s="9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93"/>
      <c r="B177" s="93"/>
      <c r="C177" s="93"/>
      <c r="D177" s="93"/>
      <c r="E177" s="93"/>
      <c r="F177" s="93"/>
      <c r="G177" s="93"/>
      <c r="H177" s="93"/>
      <c r="I177" s="9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93"/>
      <c r="B178" s="93"/>
      <c r="C178" s="93"/>
      <c r="D178" s="93"/>
      <c r="E178" s="93"/>
      <c r="F178" s="93"/>
      <c r="G178" s="93"/>
      <c r="H178" s="93"/>
      <c r="I178" s="9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93"/>
      <c r="B179" s="93"/>
      <c r="C179" s="93"/>
      <c r="D179" s="93"/>
      <c r="E179" s="93"/>
      <c r="F179" s="93"/>
      <c r="G179" s="93"/>
      <c r="H179" s="93"/>
      <c r="I179" s="9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93"/>
      <c r="B180" s="93"/>
      <c r="C180" s="93"/>
      <c r="D180" s="93"/>
      <c r="E180" s="93"/>
      <c r="F180" s="93"/>
      <c r="G180" s="93"/>
      <c r="H180" s="93"/>
      <c r="I180" s="9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93"/>
      <c r="B181" s="93"/>
      <c r="C181" s="93"/>
      <c r="D181" s="93"/>
      <c r="E181" s="93"/>
      <c r="F181" s="93"/>
      <c r="G181" s="93"/>
      <c r="H181" s="93"/>
      <c r="I181" s="9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93"/>
      <c r="B182" s="93"/>
      <c r="C182" s="93"/>
      <c r="D182" s="93"/>
      <c r="E182" s="93"/>
      <c r="F182" s="93"/>
      <c r="G182" s="93"/>
      <c r="H182" s="93"/>
      <c r="I182" s="9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93"/>
      <c r="B183" s="93"/>
      <c r="C183" s="93"/>
      <c r="D183" s="93"/>
      <c r="E183" s="93"/>
      <c r="F183" s="93"/>
      <c r="G183" s="93"/>
      <c r="H183" s="93"/>
      <c r="I183" s="9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93"/>
      <c r="B184" s="93"/>
      <c r="C184" s="93"/>
      <c r="D184" s="93"/>
      <c r="E184" s="93"/>
      <c r="F184" s="93"/>
      <c r="G184" s="93"/>
      <c r="H184" s="93"/>
      <c r="I184" s="9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93"/>
      <c r="B185" s="93"/>
      <c r="C185" s="93"/>
      <c r="D185" s="93"/>
      <c r="E185" s="93"/>
      <c r="F185" s="93"/>
      <c r="G185" s="93"/>
      <c r="H185" s="93"/>
      <c r="I185" s="9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93"/>
      <c r="B186" s="93"/>
      <c r="C186" s="93"/>
      <c r="D186" s="93"/>
      <c r="E186" s="93"/>
      <c r="F186" s="93"/>
      <c r="G186" s="93"/>
      <c r="H186" s="93"/>
      <c r="I186" s="9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93"/>
      <c r="B187" s="93"/>
      <c r="C187" s="93"/>
      <c r="D187" s="93"/>
      <c r="E187" s="93"/>
      <c r="F187" s="93"/>
      <c r="G187" s="93"/>
      <c r="H187" s="93"/>
      <c r="I187" s="9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93"/>
      <c r="B188" s="93"/>
      <c r="C188" s="93"/>
      <c r="D188" s="93"/>
      <c r="E188" s="93"/>
      <c r="F188" s="93"/>
      <c r="G188" s="93"/>
      <c r="H188" s="93"/>
      <c r="I188" s="9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93"/>
      <c r="B189" s="93"/>
      <c r="C189" s="93"/>
      <c r="D189" s="93"/>
      <c r="E189" s="93"/>
      <c r="F189" s="93"/>
      <c r="G189" s="93"/>
      <c r="H189" s="93"/>
      <c r="I189" s="9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93"/>
      <c r="B190" s="93"/>
      <c r="C190" s="93"/>
      <c r="D190" s="93"/>
      <c r="E190" s="93"/>
      <c r="F190" s="93"/>
      <c r="G190" s="93"/>
      <c r="H190" s="93"/>
      <c r="I190" s="9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93"/>
      <c r="B191" s="93"/>
      <c r="C191" s="93"/>
      <c r="D191" s="93"/>
      <c r="E191" s="93"/>
      <c r="F191" s="93"/>
      <c r="G191" s="93"/>
      <c r="H191" s="93"/>
      <c r="I191" s="9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93"/>
      <c r="B192" s="93"/>
      <c r="C192" s="93"/>
      <c r="D192" s="93"/>
      <c r="E192" s="93"/>
      <c r="F192" s="93"/>
      <c r="G192" s="93"/>
      <c r="H192" s="93"/>
      <c r="I192" s="9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93"/>
      <c r="B193" s="93"/>
      <c r="C193" s="93"/>
      <c r="D193" s="93"/>
      <c r="E193" s="93"/>
      <c r="F193" s="93"/>
      <c r="G193" s="93"/>
      <c r="H193" s="93"/>
      <c r="I193" s="9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93"/>
      <c r="B194" s="93"/>
      <c r="C194" s="93"/>
      <c r="D194" s="93"/>
      <c r="E194" s="93"/>
      <c r="F194" s="93"/>
      <c r="G194" s="93"/>
      <c r="H194" s="93"/>
      <c r="I194" s="9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93"/>
      <c r="B195" s="93"/>
      <c r="C195" s="93"/>
      <c r="D195" s="93"/>
      <c r="E195" s="93"/>
      <c r="F195" s="93"/>
      <c r="G195" s="93"/>
      <c r="H195" s="93"/>
      <c r="I195" s="9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93"/>
      <c r="B196" s="93"/>
      <c r="C196" s="93"/>
      <c r="D196" s="93"/>
      <c r="E196" s="93"/>
      <c r="F196" s="93"/>
      <c r="G196" s="93"/>
      <c r="H196" s="93"/>
      <c r="I196" s="9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93"/>
      <c r="B197" s="93"/>
      <c r="C197" s="93"/>
      <c r="D197" s="93"/>
      <c r="E197" s="93"/>
      <c r="F197" s="93"/>
      <c r="G197" s="93"/>
      <c r="H197" s="93"/>
      <c r="I197" s="9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93"/>
      <c r="B198" s="93"/>
      <c r="C198" s="93"/>
      <c r="D198" s="93"/>
      <c r="E198" s="93"/>
      <c r="F198" s="93"/>
      <c r="G198" s="93"/>
      <c r="H198" s="93"/>
      <c r="I198" s="9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93"/>
      <c r="B199" s="93"/>
      <c r="C199" s="93"/>
      <c r="D199" s="93"/>
      <c r="E199" s="93"/>
      <c r="F199" s="93"/>
      <c r="G199" s="93"/>
      <c r="H199" s="93"/>
      <c r="I199" s="9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93"/>
      <c r="B200" s="93"/>
      <c r="C200" s="93"/>
      <c r="D200" s="93"/>
      <c r="E200" s="93"/>
      <c r="F200" s="93"/>
      <c r="G200" s="93"/>
      <c r="H200" s="93"/>
      <c r="I200" s="9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93"/>
      <c r="B201" s="93"/>
      <c r="C201" s="93"/>
      <c r="D201" s="93"/>
      <c r="E201" s="93"/>
      <c r="F201" s="93"/>
      <c r="G201" s="93"/>
      <c r="H201" s="93"/>
      <c r="I201" s="9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93"/>
      <c r="B202" s="93"/>
      <c r="C202" s="93"/>
      <c r="D202" s="93"/>
      <c r="E202" s="93"/>
      <c r="F202" s="93"/>
      <c r="G202" s="93"/>
      <c r="H202" s="93"/>
      <c r="I202" s="9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93"/>
      <c r="B203" s="93"/>
      <c r="C203" s="93"/>
      <c r="D203" s="93"/>
      <c r="E203" s="93"/>
      <c r="F203" s="93"/>
      <c r="G203" s="93"/>
      <c r="H203" s="93"/>
      <c r="I203" s="9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93"/>
      <c r="B204" s="93"/>
      <c r="C204" s="93"/>
      <c r="D204" s="93"/>
      <c r="E204" s="93"/>
      <c r="F204" s="93"/>
      <c r="G204" s="93"/>
      <c r="H204" s="93"/>
      <c r="I204" s="9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93"/>
      <c r="B205" s="93"/>
      <c r="C205" s="93"/>
      <c r="D205" s="93"/>
      <c r="E205" s="93"/>
      <c r="F205" s="93"/>
      <c r="G205" s="93"/>
      <c r="H205" s="93"/>
      <c r="I205" s="9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93"/>
      <c r="B206" s="93"/>
      <c r="C206" s="93"/>
      <c r="D206" s="93"/>
      <c r="E206" s="93"/>
      <c r="F206" s="93"/>
      <c r="G206" s="93"/>
      <c r="H206" s="93"/>
      <c r="I206" s="9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93"/>
      <c r="B207" s="93"/>
      <c r="C207" s="93"/>
      <c r="D207" s="93"/>
      <c r="E207" s="93"/>
      <c r="F207" s="93"/>
      <c r="G207" s="93"/>
      <c r="H207" s="93"/>
      <c r="I207" s="9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93"/>
      <c r="B208" s="93"/>
      <c r="C208" s="93"/>
      <c r="D208" s="93"/>
      <c r="E208" s="93"/>
      <c r="F208" s="93"/>
      <c r="G208" s="93"/>
      <c r="H208" s="93"/>
      <c r="I208" s="9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93"/>
      <c r="B209" s="93"/>
      <c r="C209" s="93"/>
      <c r="D209" s="93"/>
      <c r="E209" s="93"/>
      <c r="F209" s="93"/>
      <c r="G209" s="93"/>
      <c r="H209" s="93"/>
      <c r="I209" s="9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93"/>
      <c r="B210" s="93"/>
      <c r="C210" s="93"/>
      <c r="D210" s="93"/>
      <c r="E210" s="93"/>
      <c r="F210" s="93"/>
      <c r="G210" s="93"/>
      <c r="H210" s="93"/>
      <c r="I210" s="9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93"/>
      <c r="B211" s="93"/>
      <c r="C211" s="93"/>
      <c r="D211" s="93"/>
      <c r="E211" s="93"/>
      <c r="F211" s="93"/>
      <c r="G211" s="93"/>
      <c r="H211" s="93"/>
      <c r="I211" s="9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93"/>
      <c r="B212" s="93"/>
      <c r="C212" s="93"/>
      <c r="D212" s="93"/>
      <c r="E212" s="93"/>
      <c r="F212" s="93"/>
      <c r="G212" s="93"/>
      <c r="H212" s="93"/>
      <c r="I212" s="9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93"/>
      <c r="B213" s="93"/>
      <c r="C213" s="93"/>
      <c r="D213" s="93"/>
      <c r="E213" s="93"/>
      <c r="F213" s="93"/>
      <c r="G213" s="93"/>
      <c r="H213" s="93"/>
      <c r="I213" s="9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93"/>
      <c r="B214" s="93"/>
      <c r="C214" s="93"/>
      <c r="D214" s="93"/>
      <c r="E214" s="93"/>
      <c r="F214" s="93"/>
      <c r="G214" s="93"/>
      <c r="H214" s="93"/>
      <c r="I214" s="9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93"/>
      <c r="B215" s="93"/>
      <c r="C215" s="93"/>
      <c r="D215" s="93"/>
      <c r="E215" s="93"/>
      <c r="F215" s="93"/>
      <c r="G215" s="93"/>
      <c r="H215" s="93"/>
      <c r="I215" s="9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93"/>
      <c r="B216" s="93"/>
      <c r="C216" s="93"/>
      <c r="D216" s="93"/>
      <c r="E216" s="93"/>
      <c r="F216" s="93"/>
      <c r="G216" s="93"/>
      <c r="H216" s="93"/>
      <c r="I216" s="9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93"/>
      <c r="B217" s="93"/>
      <c r="C217" s="93"/>
      <c r="D217" s="93"/>
      <c r="E217" s="93"/>
      <c r="F217" s="93"/>
      <c r="G217" s="93"/>
      <c r="H217" s="93"/>
      <c r="I217" s="9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93"/>
      <c r="B218" s="93"/>
      <c r="C218" s="93"/>
      <c r="D218" s="93"/>
      <c r="E218" s="93"/>
      <c r="F218" s="93"/>
      <c r="G218" s="93"/>
      <c r="H218" s="93"/>
      <c r="I218" s="9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93"/>
      <c r="B219" s="93"/>
      <c r="C219" s="93"/>
      <c r="D219" s="93"/>
      <c r="E219" s="93"/>
      <c r="F219" s="93"/>
      <c r="G219" s="93"/>
      <c r="H219" s="93"/>
      <c r="I219" s="9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93"/>
      <c r="B220" s="93"/>
      <c r="C220" s="93"/>
      <c r="D220" s="93"/>
      <c r="E220" s="93"/>
      <c r="F220" s="93"/>
      <c r="G220" s="93"/>
      <c r="H220" s="93"/>
      <c r="I220" s="9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93"/>
      <c r="B221" s="93"/>
      <c r="C221" s="93"/>
      <c r="D221" s="93"/>
      <c r="E221" s="93"/>
      <c r="F221" s="93"/>
      <c r="G221" s="93"/>
      <c r="H221" s="93"/>
      <c r="I221" s="9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93"/>
      <c r="B222" s="93"/>
      <c r="C222" s="93"/>
      <c r="D222" s="93"/>
      <c r="E222" s="93"/>
      <c r="F222" s="93"/>
      <c r="G222" s="93"/>
      <c r="H222" s="93"/>
      <c r="I222" s="9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93"/>
      <c r="B223" s="93"/>
      <c r="C223" s="93"/>
      <c r="D223" s="93"/>
      <c r="E223" s="93"/>
      <c r="F223" s="93"/>
      <c r="G223" s="93"/>
      <c r="H223" s="93"/>
      <c r="I223" s="9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93"/>
      <c r="B224" s="93"/>
      <c r="C224" s="93"/>
      <c r="D224" s="93"/>
      <c r="E224" s="93"/>
      <c r="F224" s="93"/>
      <c r="G224" s="93"/>
      <c r="H224" s="93"/>
      <c r="I224" s="9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93"/>
      <c r="B225" s="93"/>
      <c r="C225" s="93"/>
      <c r="D225" s="93"/>
      <c r="E225" s="93"/>
      <c r="F225" s="93"/>
      <c r="G225" s="93"/>
      <c r="H225" s="93"/>
      <c r="I225" s="9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93"/>
      <c r="B226" s="93"/>
      <c r="C226" s="93"/>
      <c r="D226" s="93"/>
      <c r="E226" s="93"/>
      <c r="F226" s="93"/>
      <c r="G226" s="93"/>
      <c r="H226" s="93"/>
      <c r="I226" s="9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93"/>
      <c r="B227" s="93"/>
      <c r="C227" s="93"/>
      <c r="D227" s="93"/>
      <c r="E227" s="93"/>
      <c r="F227" s="93"/>
      <c r="G227" s="93"/>
      <c r="H227" s="93"/>
      <c r="I227" s="9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93"/>
      <c r="B228" s="93"/>
      <c r="C228" s="93"/>
      <c r="D228" s="93"/>
      <c r="E228" s="93"/>
      <c r="F228" s="93"/>
      <c r="G228" s="93"/>
      <c r="H228" s="93"/>
      <c r="I228" s="9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93"/>
      <c r="B229" s="93"/>
      <c r="C229" s="93"/>
      <c r="D229" s="93"/>
      <c r="E229" s="93"/>
      <c r="F229" s="93"/>
      <c r="G229" s="93"/>
      <c r="H229" s="93"/>
      <c r="I229" s="9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93"/>
      <c r="B230" s="93"/>
      <c r="C230" s="93"/>
      <c r="D230" s="93"/>
      <c r="E230" s="93"/>
      <c r="F230" s="93"/>
      <c r="G230" s="93"/>
      <c r="H230" s="93"/>
      <c r="I230" s="9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93"/>
      <c r="B231" s="93"/>
      <c r="C231" s="93"/>
      <c r="D231" s="93"/>
      <c r="E231" s="93"/>
      <c r="F231" s="93"/>
      <c r="G231" s="93"/>
      <c r="H231" s="93"/>
      <c r="I231" s="9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93"/>
      <c r="B232" s="93"/>
      <c r="C232" s="93"/>
      <c r="D232" s="93"/>
      <c r="E232" s="93"/>
      <c r="F232" s="93"/>
      <c r="G232" s="93"/>
      <c r="H232" s="93"/>
      <c r="I232" s="9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93"/>
      <c r="B233" s="93"/>
      <c r="C233" s="93"/>
      <c r="D233" s="93"/>
      <c r="E233" s="93"/>
      <c r="F233" s="93"/>
      <c r="G233" s="93"/>
      <c r="H233" s="93"/>
      <c r="I233" s="9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93"/>
      <c r="B234" s="93"/>
      <c r="C234" s="93"/>
      <c r="D234" s="93"/>
      <c r="E234" s="93"/>
      <c r="F234" s="93"/>
      <c r="G234" s="93"/>
      <c r="H234" s="93"/>
      <c r="I234" s="9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93"/>
      <c r="B235" s="93"/>
      <c r="C235" s="93"/>
      <c r="D235" s="93"/>
      <c r="E235" s="93"/>
      <c r="F235" s="93"/>
      <c r="G235" s="93"/>
      <c r="H235" s="93"/>
      <c r="I235" s="9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93"/>
      <c r="B236" s="93"/>
      <c r="C236" s="93"/>
      <c r="D236" s="93"/>
      <c r="E236" s="93"/>
      <c r="F236" s="93"/>
      <c r="G236" s="93"/>
      <c r="H236" s="93"/>
      <c r="I236" s="9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93"/>
      <c r="B237" s="93"/>
      <c r="C237" s="93"/>
      <c r="D237" s="93"/>
      <c r="E237" s="93"/>
      <c r="F237" s="93"/>
      <c r="G237" s="93"/>
      <c r="H237" s="93"/>
      <c r="I237" s="9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93"/>
      <c r="B238" s="93"/>
      <c r="C238" s="93"/>
      <c r="D238" s="93"/>
      <c r="E238" s="93"/>
      <c r="F238" s="93"/>
      <c r="G238" s="93"/>
      <c r="H238" s="93"/>
      <c r="I238" s="9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93"/>
      <c r="B239" s="93"/>
      <c r="C239" s="93"/>
      <c r="D239" s="93"/>
      <c r="E239" s="93"/>
      <c r="F239" s="93"/>
      <c r="G239" s="93"/>
      <c r="H239" s="93"/>
      <c r="I239" s="9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93"/>
      <c r="B240" s="93"/>
      <c r="C240" s="93"/>
      <c r="D240" s="93"/>
      <c r="E240" s="93"/>
      <c r="F240" s="93"/>
      <c r="G240" s="93"/>
      <c r="H240" s="93"/>
      <c r="I240" s="9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93"/>
      <c r="B241" s="93"/>
      <c r="C241" s="93"/>
      <c r="D241" s="93"/>
      <c r="E241" s="93"/>
      <c r="F241" s="93"/>
      <c r="G241" s="93"/>
      <c r="H241" s="93"/>
      <c r="I241" s="9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93"/>
      <c r="B242" s="93"/>
      <c r="C242" s="93"/>
      <c r="D242" s="93"/>
      <c r="E242" s="93"/>
      <c r="F242" s="93"/>
      <c r="G242" s="93"/>
      <c r="H242" s="93"/>
      <c r="I242" s="9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93"/>
      <c r="B243" s="93"/>
      <c r="C243" s="93"/>
      <c r="D243" s="93"/>
      <c r="E243" s="93"/>
      <c r="F243" s="93"/>
      <c r="G243" s="93"/>
      <c r="H243" s="93"/>
      <c r="I243" s="9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93"/>
      <c r="B244" s="93"/>
      <c r="C244" s="93"/>
      <c r="D244" s="93"/>
      <c r="E244" s="93"/>
      <c r="F244" s="93"/>
      <c r="G244" s="93"/>
      <c r="H244" s="93"/>
      <c r="I244" s="9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93"/>
      <c r="B245" s="93"/>
      <c r="C245" s="93"/>
      <c r="D245" s="93"/>
      <c r="E245" s="93"/>
      <c r="F245" s="93"/>
      <c r="G245" s="93"/>
      <c r="H245" s="93"/>
      <c r="I245" s="9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93"/>
      <c r="B246" s="93"/>
      <c r="C246" s="93"/>
      <c r="D246" s="93"/>
      <c r="E246" s="93"/>
      <c r="F246" s="93"/>
      <c r="G246" s="93"/>
      <c r="H246" s="93"/>
      <c r="I246" s="9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93"/>
      <c r="B247" s="93"/>
      <c r="C247" s="93"/>
      <c r="D247" s="93"/>
      <c r="E247" s="93"/>
      <c r="F247" s="93"/>
      <c r="G247" s="93"/>
      <c r="H247" s="93"/>
      <c r="I247" s="9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93"/>
      <c r="B248" s="93"/>
      <c r="C248" s="93"/>
      <c r="D248" s="93"/>
      <c r="E248" s="93"/>
      <c r="F248" s="93"/>
      <c r="G248" s="93"/>
      <c r="H248" s="93"/>
      <c r="I248" s="9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93"/>
      <c r="B249" s="93"/>
      <c r="C249" s="93"/>
      <c r="D249" s="93"/>
      <c r="E249" s="93"/>
      <c r="F249" s="93"/>
      <c r="G249" s="93"/>
      <c r="H249" s="93"/>
      <c r="I249" s="9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93"/>
      <c r="B250" s="93"/>
      <c r="C250" s="93"/>
      <c r="D250" s="93"/>
      <c r="E250" s="93"/>
      <c r="F250" s="93"/>
      <c r="G250" s="93"/>
      <c r="H250" s="93"/>
      <c r="I250" s="9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93"/>
      <c r="B251" s="93"/>
      <c r="C251" s="93"/>
      <c r="D251" s="93"/>
      <c r="E251" s="93"/>
      <c r="F251" s="93"/>
      <c r="G251" s="93"/>
      <c r="H251" s="93"/>
      <c r="I251" s="9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93"/>
      <c r="B252" s="93"/>
      <c r="C252" s="93"/>
      <c r="D252" s="93"/>
      <c r="E252" s="93"/>
      <c r="F252" s="93"/>
      <c r="G252" s="93"/>
      <c r="H252" s="93"/>
      <c r="I252" s="9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93"/>
      <c r="B253" s="93"/>
      <c r="C253" s="93"/>
      <c r="D253" s="93"/>
      <c r="E253" s="93"/>
      <c r="F253" s="93"/>
      <c r="G253" s="93"/>
      <c r="H253" s="93"/>
      <c r="I253" s="9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93"/>
      <c r="B254" s="93"/>
      <c r="C254" s="93"/>
      <c r="D254" s="93"/>
      <c r="E254" s="93"/>
      <c r="F254" s="93"/>
      <c r="G254" s="93"/>
      <c r="H254" s="93"/>
      <c r="I254" s="9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93"/>
      <c r="B255" s="93"/>
      <c r="C255" s="93"/>
      <c r="D255" s="93"/>
      <c r="E255" s="93"/>
      <c r="F255" s="93"/>
      <c r="G255" s="93"/>
      <c r="H255" s="93"/>
      <c r="I255" s="9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93"/>
      <c r="B256" s="93"/>
      <c r="C256" s="93"/>
      <c r="D256" s="93"/>
      <c r="E256" s="93"/>
      <c r="F256" s="93"/>
      <c r="G256" s="93"/>
      <c r="H256" s="93"/>
      <c r="I256" s="9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93"/>
      <c r="B257" s="93"/>
      <c r="C257" s="93"/>
      <c r="D257" s="93"/>
      <c r="E257" s="93"/>
      <c r="F257" s="93"/>
      <c r="G257" s="93"/>
      <c r="H257" s="93"/>
      <c r="I257" s="9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93"/>
      <c r="B258" s="93"/>
      <c r="C258" s="93"/>
      <c r="D258" s="93"/>
      <c r="E258" s="93"/>
      <c r="F258" s="93"/>
      <c r="G258" s="93"/>
      <c r="H258" s="93"/>
      <c r="I258" s="9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93"/>
      <c r="B259" s="93"/>
      <c r="C259" s="93"/>
      <c r="D259" s="93"/>
      <c r="E259" s="93"/>
      <c r="F259" s="93"/>
      <c r="G259" s="93"/>
      <c r="H259" s="93"/>
      <c r="I259" s="9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93"/>
      <c r="B260" s="93"/>
      <c r="C260" s="93"/>
      <c r="D260" s="93"/>
      <c r="E260" s="93"/>
      <c r="F260" s="93"/>
      <c r="G260" s="93"/>
      <c r="H260" s="93"/>
      <c r="I260" s="9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93"/>
      <c r="B261" s="93"/>
      <c r="C261" s="93"/>
      <c r="D261" s="93"/>
      <c r="E261" s="93"/>
      <c r="F261" s="93"/>
      <c r="G261" s="93"/>
      <c r="H261" s="93"/>
      <c r="I261" s="9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93"/>
      <c r="B262" s="93"/>
      <c r="C262" s="93"/>
      <c r="D262" s="93"/>
      <c r="E262" s="93"/>
      <c r="F262" s="93"/>
      <c r="G262" s="93"/>
      <c r="H262" s="93"/>
      <c r="I262" s="9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93"/>
      <c r="B263" s="93"/>
      <c r="C263" s="93"/>
      <c r="D263" s="93"/>
      <c r="E263" s="93"/>
      <c r="F263" s="93"/>
      <c r="G263" s="93"/>
      <c r="H263" s="93"/>
      <c r="I263" s="9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93"/>
      <c r="B264" s="93"/>
      <c r="C264" s="93"/>
      <c r="D264" s="93"/>
      <c r="E264" s="93"/>
      <c r="F264" s="93"/>
      <c r="G264" s="93"/>
      <c r="H264" s="93"/>
      <c r="I264" s="9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93"/>
      <c r="B265" s="93"/>
      <c r="C265" s="93"/>
      <c r="D265" s="93"/>
      <c r="E265" s="93"/>
      <c r="F265" s="93"/>
      <c r="G265" s="93"/>
      <c r="H265" s="93"/>
      <c r="I265" s="9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93"/>
      <c r="B266" s="93"/>
      <c r="C266" s="93"/>
      <c r="D266" s="93"/>
      <c r="E266" s="93"/>
      <c r="F266" s="93"/>
      <c r="G266" s="93"/>
      <c r="H266" s="93"/>
      <c r="I266" s="9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93"/>
      <c r="B267" s="93"/>
      <c r="C267" s="93"/>
      <c r="D267" s="93"/>
      <c r="E267" s="93"/>
      <c r="F267" s="93"/>
      <c r="G267" s="93"/>
      <c r="H267" s="93"/>
      <c r="I267" s="9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93"/>
      <c r="B268" s="93"/>
      <c r="C268" s="93"/>
      <c r="D268" s="93"/>
      <c r="E268" s="93"/>
      <c r="F268" s="93"/>
      <c r="G268" s="93"/>
      <c r="H268" s="93"/>
      <c r="I268" s="9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93"/>
      <c r="B269" s="93"/>
      <c r="C269" s="93"/>
      <c r="D269" s="93"/>
      <c r="E269" s="93"/>
      <c r="F269" s="93"/>
      <c r="G269" s="93"/>
      <c r="H269" s="93"/>
      <c r="I269" s="9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93"/>
      <c r="B270" s="93"/>
      <c r="C270" s="93"/>
      <c r="D270" s="93"/>
      <c r="E270" s="93"/>
      <c r="F270" s="93"/>
      <c r="G270" s="93"/>
      <c r="H270" s="93"/>
      <c r="I270" s="9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93"/>
      <c r="B271" s="93"/>
      <c r="C271" s="93"/>
      <c r="D271" s="93"/>
      <c r="E271" s="93"/>
      <c r="F271" s="93"/>
      <c r="G271" s="93"/>
      <c r="H271" s="93"/>
      <c r="I271" s="9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93"/>
      <c r="B272" s="93"/>
      <c r="C272" s="93"/>
      <c r="D272" s="93"/>
      <c r="E272" s="93"/>
      <c r="F272" s="93"/>
      <c r="G272" s="93"/>
      <c r="H272" s="93"/>
      <c r="I272" s="9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93"/>
      <c r="B273" s="93"/>
      <c r="C273" s="93"/>
      <c r="D273" s="93"/>
      <c r="E273" s="93"/>
      <c r="F273" s="93"/>
      <c r="G273" s="93"/>
      <c r="H273" s="93"/>
      <c r="I273" s="9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93"/>
      <c r="B274" s="93"/>
      <c r="C274" s="93"/>
      <c r="D274" s="93"/>
      <c r="E274" s="93"/>
      <c r="F274" s="93"/>
      <c r="G274" s="93"/>
      <c r="H274" s="93"/>
      <c r="I274" s="9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93"/>
      <c r="B275" s="93"/>
      <c r="C275" s="93"/>
      <c r="D275" s="93"/>
      <c r="E275" s="93"/>
      <c r="F275" s="93"/>
      <c r="G275" s="93"/>
      <c r="H275" s="93"/>
      <c r="I275" s="9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93"/>
      <c r="B276" s="93"/>
      <c r="C276" s="93"/>
      <c r="D276" s="93"/>
      <c r="E276" s="93"/>
      <c r="F276" s="93"/>
      <c r="G276" s="93"/>
      <c r="H276" s="93"/>
      <c r="I276" s="9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93"/>
      <c r="B277" s="93"/>
      <c r="C277" s="93"/>
      <c r="D277" s="93"/>
      <c r="E277" s="93"/>
      <c r="F277" s="93"/>
      <c r="G277" s="93"/>
      <c r="H277" s="93"/>
      <c r="I277" s="9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93"/>
      <c r="B278" s="93"/>
      <c r="C278" s="93"/>
      <c r="D278" s="93"/>
      <c r="E278" s="93"/>
      <c r="F278" s="93"/>
      <c r="G278" s="93"/>
      <c r="H278" s="93"/>
      <c r="I278" s="9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93"/>
      <c r="B279" s="93"/>
      <c r="C279" s="93"/>
      <c r="D279" s="93"/>
      <c r="E279" s="93"/>
      <c r="F279" s="93"/>
      <c r="G279" s="93"/>
      <c r="H279" s="93"/>
      <c r="I279" s="9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93"/>
      <c r="B280" s="93"/>
      <c r="C280" s="93"/>
      <c r="D280" s="93"/>
      <c r="E280" s="93"/>
      <c r="F280" s="93"/>
      <c r="G280" s="93"/>
      <c r="H280" s="93"/>
      <c r="I280" s="9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93"/>
      <c r="B281" s="93"/>
      <c r="C281" s="93"/>
      <c r="D281" s="93"/>
      <c r="E281" s="93"/>
      <c r="F281" s="93"/>
      <c r="G281" s="93"/>
      <c r="H281" s="93"/>
      <c r="I281" s="9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93"/>
      <c r="B282" s="93"/>
      <c r="C282" s="93"/>
      <c r="D282" s="93"/>
      <c r="E282" s="93"/>
      <c r="F282" s="93"/>
      <c r="G282" s="93"/>
      <c r="H282" s="93"/>
      <c r="I282" s="9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93"/>
      <c r="B283" s="93"/>
      <c r="C283" s="93"/>
      <c r="D283" s="93"/>
      <c r="E283" s="93"/>
      <c r="F283" s="93"/>
      <c r="G283" s="93"/>
      <c r="H283" s="93"/>
      <c r="I283" s="9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93"/>
      <c r="B284" s="93"/>
      <c r="C284" s="93"/>
      <c r="D284" s="93"/>
      <c r="E284" s="93"/>
      <c r="F284" s="93"/>
      <c r="G284" s="93"/>
      <c r="H284" s="93"/>
      <c r="I284" s="9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93"/>
      <c r="B285" s="93"/>
      <c r="C285" s="93"/>
      <c r="D285" s="93"/>
      <c r="E285" s="93"/>
      <c r="F285" s="93"/>
      <c r="G285" s="93"/>
      <c r="H285" s="93"/>
      <c r="I285" s="9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93"/>
      <c r="B286" s="93"/>
      <c r="C286" s="93"/>
      <c r="D286" s="93"/>
      <c r="E286" s="93"/>
      <c r="F286" s="93"/>
      <c r="G286" s="93"/>
      <c r="H286" s="93"/>
      <c r="I286" s="9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93"/>
      <c r="B287" s="93"/>
      <c r="C287" s="93"/>
      <c r="D287" s="93"/>
      <c r="E287" s="93"/>
      <c r="F287" s="93"/>
      <c r="G287" s="93"/>
      <c r="H287" s="93"/>
      <c r="I287" s="9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93"/>
      <c r="B288" s="93"/>
      <c r="C288" s="93"/>
      <c r="D288" s="93"/>
      <c r="E288" s="93"/>
      <c r="F288" s="93"/>
      <c r="G288" s="93"/>
      <c r="H288" s="93"/>
      <c r="I288" s="9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93"/>
      <c r="B289" s="93"/>
      <c r="C289" s="93"/>
      <c r="D289" s="93"/>
      <c r="E289" s="93"/>
      <c r="F289" s="93"/>
      <c r="G289" s="93"/>
      <c r="H289" s="93"/>
      <c r="I289" s="9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93"/>
      <c r="B290" s="93"/>
      <c r="C290" s="93"/>
      <c r="D290" s="93"/>
      <c r="E290" s="93"/>
      <c r="F290" s="93"/>
      <c r="G290" s="93"/>
      <c r="H290" s="93"/>
      <c r="I290" s="9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93"/>
      <c r="B291" s="93"/>
      <c r="C291" s="93"/>
      <c r="D291" s="93"/>
      <c r="E291" s="93"/>
      <c r="F291" s="93"/>
      <c r="G291" s="93"/>
      <c r="H291" s="93"/>
      <c r="I291" s="9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93"/>
      <c r="B292" s="93"/>
      <c r="C292" s="93"/>
      <c r="D292" s="93"/>
      <c r="E292" s="93"/>
      <c r="F292" s="93"/>
      <c r="G292" s="93"/>
      <c r="H292" s="93"/>
      <c r="I292" s="9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93"/>
      <c r="B293" s="93"/>
      <c r="C293" s="93"/>
      <c r="D293" s="93"/>
      <c r="E293" s="93"/>
      <c r="F293" s="93"/>
      <c r="G293" s="93"/>
      <c r="H293" s="93"/>
      <c r="I293" s="9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93"/>
      <c r="B294" s="93"/>
      <c r="C294" s="93"/>
      <c r="D294" s="93"/>
      <c r="E294" s="93"/>
      <c r="F294" s="93"/>
      <c r="G294" s="93"/>
      <c r="H294" s="93"/>
      <c r="I294" s="9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93"/>
      <c r="B295" s="93"/>
      <c r="C295" s="93"/>
      <c r="D295" s="93"/>
      <c r="E295" s="93"/>
      <c r="F295" s="93"/>
      <c r="G295" s="93"/>
      <c r="H295" s="93"/>
      <c r="I295" s="9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93"/>
      <c r="B296" s="93"/>
      <c r="C296" s="93"/>
      <c r="D296" s="93"/>
      <c r="E296" s="93"/>
      <c r="F296" s="93"/>
      <c r="G296" s="93"/>
      <c r="H296" s="93"/>
      <c r="I296" s="9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93"/>
      <c r="B297" s="93"/>
      <c r="C297" s="93"/>
      <c r="D297" s="93"/>
      <c r="E297" s="93"/>
      <c r="F297" s="93"/>
      <c r="G297" s="93"/>
      <c r="H297" s="93"/>
      <c r="I297" s="9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93"/>
      <c r="B298" s="93"/>
      <c r="C298" s="93"/>
      <c r="D298" s="93"/>
      <c r="E298" s="93"/>
      <c r="F298" s="93"/>
      <c r="G298" s="93"/>
      <c r="H298" s="93"/>
      <c r="I298" s="9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93"/>
      <c r="B299" s="93"/>
      <c r="C299" s="93"/>
      <c r="D299" s="93"/>
      <c r="E299" s="93"/>
      <c r="F299" s="93"/>
      <c r="G299" s="93"/>
      <c r="H299" s="93"/>
      <c r="I299" s="9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93"/>
      <c r="B300" s="93"/>
      <c r="C300" s="93"/>
      <c r="D300" s="93"/>
      <c r="E300" s="93"/>
      <c r="F300" s="93"/>
      <c r="G300" s="93"/>
      <c r="H300" s="93"/>
      <c r="I300" s="9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93"/>
      <c r="B301" s="93"/>
      <c r="C301" s="93"/>
      <c r="D301" s="93"/>
      <c r="E301" s="93"/>
      <c r="F301" s="93"/>
      <c r="G301" s="93"/>
      <c r="H301" s="93"/>
      <c r="I301" s="9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93"/>
      <c r="B302" s="93"/>
      <c r="C302" s="93"/>
      <c r="D302" s="93"/>
      <c r="E302" s="93"/>
      <c r="F302" s="93"/>
      <c r="G302" s="93"/>
      <c r="H302" s="93"/>
      <c r="I302" s="9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93"/>
      <c r="B303" s="93"/>
      <c r="C303" s="93"/>
      <c r="D303" s="93"/>
      <c r="E303" s="93"/>
      <c r="F303" s="93"/>
      <c r="G303" s="93"/>
      <c r="H303" s="93"/>
      <c r="I303" s="9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93"/>
      <c r="B304" s="93"/>
      <c r="C304" s="93"/>
      <c r="D304" s="93"/>
      <c r="E304" s="93"/>
      <c r="F304" s="93"/>
      <c r="G304" s="93"/>
      <c r="H304" s="93"/>
      <c r="I304" s="9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93"/>
      <c r="B305" s="93"/>
      <c r="C305" s="93"/>
      <c r="D305" s="93"/>
      <c r="E305" s="93"/>
      <c r="F305" s="93"/>
      <c r="G305" s="93"/>
      <c r="H305" s="93"/>
      <c r="I305" s="9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93"/>
      <c r="B306" s="93"/>
      <c r="C306" s="93"/>
      <c r="D306" s="93"/>
      <c r="E306" s="93"/>
      <c r="F306" s="93"/>
      <c r="G306" s="93"/>
      <c r="H306" s="93"/>
      <c r="I306" s="9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93"/>
      <c r="B307" s="93"/>
      <c r="C307" s="93"/>
      <c r="D307" s="93"/>
      <c r="E307" s="93"/>
      <c r="F307" s="93"/>
      <c r="G307" s="93"/>
      <c r="H307" s="93"/>
      <c r="I307" s="9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93"/>
      <c r="B308" s="93"/>
      <c r="C308" s="93"/>
      <c r="D308" s="93"/>
      <c r="E308" s="93"/>
      <c r="F308" s="93"/>
      <c r="G308" s="93"/>
      <c r="H308" s="93"/>
      <c r="I308" s="9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93"/>
      <c r="B309" s="93"/>
      <c r="C309" s="93"/>
      <c r="D309" s="93"/>
      <c r="E309" s="93"/>
      <c r="F309" s="93"/>
      <c r="G309" s="93"/>
      <c r="H309" s="93"/>
      <c r="I309" s="9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93"/>
      <c r="B310" s="93"/>
      <c r="C310" s="93"/>
      <c r="D310" s="93"/>
      <c r="E310" s="93"/>
      <c r="F310" s="93"/>
      <c r="G310" s="93"/>
      <c r="H310" s="93"/>
      <c r="I310" s="9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93"/>
      <c r="B311" s="93"/>
      <c r="C311" s="93"/>
      <c r="D311" s="93"/>
      <c r="E311" s="93"/>
      <c r="F311" s="93"/>
      <c r="G311" s="93"/>
      <c r="H311" s="93"/>
      <c r="I311" s="9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93"/>
      <c r="B312" s="93"/>
      <c r="C312" s="93"/>
      <c r="D312" s="93"/>
      <c r="E312" s="93"/>
      <c r="F312" s="93"/>
      <c r="G312" s="93"/>
      <c r="H312" s="93"/>
      <c r="I312" s="9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93"/>
      <c r="B313" s="93"/>
      <c r="C313" s="93"/>
      <c r="D313" s="93"/>
      <c r="E313" s="93"/>
      <c r="F313" s="93"/>
      <c r="G313" s="93"/>
      <c r="H313" s="93"/>
      <c r="I313" s="9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93"/>
      <c r="B314" s="93"/>
      <c r="C314" s="93"/>
      <c r="D314" s="93"/>
      <c r="E314" s="93"/>
      <c r="F314" s="93"/>
      <c r="G314" s="93"/>
      <c r="H314" s="93"/>
      <c r="I314" s="9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93"/>
      <c r="B315" s="93"/>
      <c r="C315" s="93"/>
      <c r="D315" s="93"/>
      <c r="E315" s="93"/>
      <c r="F315" s="93"/>
      <c r="G315" s="93"/>
      <c r="H315" s="93"/>
      <c r="I315" s="9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93"/>
      <c r="B316" s="93"/>
      <c r="C316" s="93"/>
      <c r="D316" s="93"/>
      <c r="E316" s="93"/>
      <c r="F316" s="93"/>
      <c r="G316" s="93"/>
      <c r="H316" s="93"/>
      <c r="I316" s="9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93"/>
      <c r="B317" s="93"/>
      <c r="C317" s="93"/>
      <c r="D317" s="93"/>
      <c r="E317" s="93"/>
      <c r="F317" s="93"/>
      <c r="G317" s="93"/>
      <c r="H317" s="93"/>
      <c r="I317" s="9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93"/>
      <c r="B318" s="93"/>
      <c r="C318" s="93"/>
      <c r="D318" s="93"/>
      <c r="E318" s="93"/>
      <c r="F318" s="93"/>
      <c r="G318" s="93"/>
      <c r="H318" s="93"/>
      <c r="I318" s="9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93"/>
      <c r="B319" s="93"/>
      <c r="C319" s="93"/>
      <c r="D319" s="93"/>
      <c r="E319" s="93"/>
      <c r="F319" s="93"/>
      <c r="G319" s="93"/>
      <c r="H319" s="93"/>
      <c r="I319" s="9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93"/>
      <c r="B320" s="93"/>
      <c r="C320" s="93"/>
      <c r="D320" s="93"/>
      <c r="E320" s="93"/>
      <c r="F320" s="93"/>
      <c r="G320" s="93"/>
      <c r="H320" s="93"/>
      <c r="I320" s="9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93"/>
      <c r="B321" s="93"/>
      <c r="C321" s="93"/>
      <c r="D321" s="93"/>
      <c r="E321" s="93"/>
      <c r="F321" s="93"/>
      <c r="G321" s="93"/>
      <c r="H321" s="93"/>
      <c r="I321" s="9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93"/>
      <c r="B322" s="93"/>
      <c r="C322" s="93"/>
      <c r="D322" s="93"/>
      <c r="E322" s="93"/>
      <c r="F322" s="93"/>
      <c r="G322" s="93"/>
      <c r="H322" s="93"/>
      <c r="I322" s="9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93"/>
      <c r="B323" s="93"/>
      <c r="C323" s="93"/>
      <c r="D323" s="93"/>
      <c r="E323" s="93"/>
      <c r="F323" s="93"/>
      <c r="G323" s="93"/>
      <c r="H323" s="93"/>
      <c r="I323" s="9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93"/>
      <c r="B324" s="93"/>
      <c r="C324" s="93"/>
      <c r="D324" s="93"/>
      <c r="E324" s="93"/>
      <c r="F324" s="93"/>
      <c r="G324" s="93"/>
      <c r="H324" s="93"/>
      <c r="I324" s="9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93"/>
      <c r="B325" s="93"/>
      <c r="C325" s="93"/>
      <c r="D325" s="93"/>
      <c r="E325" s="93"/>
      <c r="F325" s="93"/>
      <c r="G325" s="93"/>
      <c r="H325" s="93"/>
      <c r="I325" s="9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93"/>
      <c r="B326" s="93"/>
      <c r="C326" s="93"/>
      <c r="D326" s="93"/>
      <c r="E326" s="93"/>
      <c r="F326" s="93"/>
      <c r="G326" s="93"/>
      <c r="H326" s="93"/>
      <c r="I326" s="9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93"/>
      <c r="B327" s="93"/>
      <c r="C327" s="93"/>
      <c r="D327" s="93"/>
      <c r="E327" s="93"/>
      <c r="F327" s="93"/>
      <c r="G327" s="93"/>
      <c r="H327" s="93"/>
      <c r="I327" s="9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93"/>
      <c r="B328" s="93"/>
      <c r="C328" s="93"/>
      <c r="D328" s="93"/>
      <c r="E328" s="93"/>
      <c r="F328" s="93"/>
      <c r="G328" s="93"/>
      <c r="H328" s="93"/>
      <c r="I328" s="9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93"/>
      <c r="B329" s="93"/>
      <c r="C329" s="93"/>
      <c r="D329" s="93"/>
      <c r="E329" s="93"/>
      <c r="F329" s="93"/>
      <c r="G329" s="93"/>
      <c r="H329" s="93"/>
      <c r="I329" s="9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93"/>
      <c r="B330" s="93"/>
      <c r="C330" s="93"/>
      <c r="D330" s="93"/>
      <c r="E330" s="93"/>
      <c r="F330" s="93"/>
      <c r="G330" s="93"/>
      <c r="H330" s="93"/>
      <c r="I330" s="9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93"/>
      <c r="B331" s="93"/>
      <c r="C331" s="93"/>
      <c r="D331" s="93"/>
      <c r="E331" s="93"/>
      <c r="F331" s="93"/>
      <c r="G331" s="93"/>
      <c r="H331" s="93"/>
      <c r="I331" s="9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93"/>
      <c r="B332" s="93"/>
      <c r="C332" s="93"/>
      <c r="D332" s="93"/>
      <c r="E332" s="93"/>
      <c r="F332" s="93"/>
      <c r="G332" s="93"/>
      <c r="H332" s="93"/>
      <c r="I332" s="9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93"/>
      <c r="B333" s="93"/>
      <c r="C333" s="93"/>
      <c r="D333" s="93"/>
      <c r="E333" s="93"/>
      <c r="F333" s="93"/>
      <c r="G333" s="93"/>
      <c r="H333" s="93"/>
      <c r="I333" s="9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93"/>
      <c r="B334" s="93"/>
      <c r="C334" s="93"/>
      <c r="D334" s="93"/>
      <c r="E334" s="93"/>
      <c r="F334" s="93"/>
      <c r="G334" s="93"/>
      <c r="H334" s="93"/>
      <c r="I334" s="9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93"/>
      <c r="B335" s="93"/>
      <c r="C335" s="93"/>
      <c r="D335" s="93"/>
      <c r="E335" s="93"/>
      <c r="F335" s="93"/>
      <c r="G335" s="93"/>
      <c r="H335" s="93"/>
      <c r="I335" s="9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93"/>
      <c r="B336" s="93"/>
      <c r="C336" s="93"/>
      <c r="D336" s="93"/>
      <c r="E336" s="93"/>
      <c r="F336" s="93"/>
      <c r="G336" s="93"/>
      <c r="H336" s="93"/>
      <c r="I336" s="9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93"/>
      <c r="B337" s="93"/>
      <c r="C337" s="93"/>
      <c r="D337" s="93"/>
      <c r="E337" s="93"/>
      <c r="F337" s="93"/>
      <c r="G337" s="93"/>
      <c r="H337" s="93"/>
      <c r="I337" s="9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93"/>
      <c r="B338" s="93"/>
      <c r="C338" s="93"/>
      <c r="D338" s="93"/>
      <c r="E338" s="93"/>
      <c r="F338" s="93"/>
      <c r="G338" s="93"/>
      <c r="H338" s="93"/>
      <c r="I338" s="9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93"/>
      <c r="B339" s="93"/>
      <c r="C339" s="93"/>
      <c r="D339" s="93"/>
      <c r="E339" s="93"/>
      <c r="F339" s="93"/>
      <c r="G339" s="93"/>
      <c r="H339" s="93"/>
      <c r="I339" s="9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93"/>
      <c r="B340" s="93"/>
      <c r="C340" s="93"/>
      <c r="D340" s="93"/>
      <c r="E340" s="93"/>
      <c r="F340" s="93"/>
      <c r="G340" s="93"/>
      <c r="H340" s="93"/>
      <c r="I340" s="9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93"/>
      <c r="B341" s="93"/>
      <c r="C341" s="93"/>
      <c r="D341" s="93"/>
      <c r="E341" s="93"/>
      <c r="F341" s="93"/>
      <c r="G341" s="93"/>
      <c r="H341" s="93"/>
      <c r="I341" s="9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93"/>
      <c r="B342" s="93"/>
      <c r="C342" s="93"/>
      <c r="D342" s="93"/>
      <c r="E342" s="93"/>
      <c r="F342" s="93"/>
      <c r="G342" s="93"/>
      <c r="H342" s="93"/>
      <c r="I342" s="9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93"/>
      <c r="B343" s="93"/>
      <c r="C343" s="93"/>
      <c r="D343" s="93"/>
      <c r="E343" s="93"/>
      <c r="F343" s="93"/>
      <c r="G343" s="93"/>
      <c r="H343" s="93"/>
      <c r="I343" s="9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93"/>
      <c r="B344" s="93"/>
      <c r="C344" s="93"/>
      <c r="D344" s="93"/>
      <c r="E344" s="93"/>
      <c r="F344" s="93"/>
      <c r="G344" s="93"/>
      <c r="H344" s="93"/>
      <c r="I344" s="9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93"/>
      <c r="B345" s="93"/>
      <c r="C345" s="93"/>
      <c r="D345" s="93"/>
      <c r="E345" s="93"/>
      <c r="F345" s="93"/>
      <c r="G345" s="93"/>
      <c r="H345" s="93"/>
      <c r="I345" s="9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93"/>
      <c r="B346" s="93"/>
      <c r="C346" s="93"/>
      <c r="D346" s="93"/>
      <c r="E346" s="93"/>
      <c r="F346" s="93"/>
      <c r="G346" s="93"/>
      <c r="H346" s="93"/>
      <c r="I346" s="9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93"/>
      <c r="B347" s="93"/>
      <c r="C347" s="93"/>
      <c r="D347" s="93"/>
      <c r="E347" s="93"/>
      <c r="F347" s="93"/>
      <c r="G347" s="93"/>
      <c r="H347" s="93"/>
      <c r="I347" s="9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93"/>
      <c r="B348" s="93"/>
      <c r="C348" s="93"/>
      <c r="D348" s="93"/>
      <c r="E348" s="93"/>
      <c r="F348" s="93"/>
      <c r="G348" s="93"/>
      <c r="H348" s="93"/>
      <c r="I348" s="9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93"/>
      <c r="B349" s="93"/>
      <c r="C349" s="93"/>
      <c r="D349" s="93"/>
      <c r="E349" s="93"/>
      <c r="F349" s="93"/>
      <c r="G349" s="93"/>
      <c r="H349" s="93"/>
      <c r="I349" s="9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93"/>
      <c r="B350" s="93"/>
      <c r="C350" s="93"/>
      <c r="D350" s="93"/>
      <c r="E350" s="93"/>
      <c r="F350" s="93"/>
      <c r="G350" s="93"/>
      <c r="H350" s="93"/>
      <c r="I350" s="9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93"/>
      <c r="B351" s="93"/>
      <c r="C351" s="93"/>
      <c r="D351" s="93"/>
      <c r="E351" s="93"/>
      <c r="F351" s="93"/>
      <c r="G351" s="93"/>
      <c r="H351" s="93"/>
      <c r="I351" s="9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93"/>
      <c r="B352" s="93"/>
      <c r="C352" s="93"/>
      <c r="D352" s="93"/>
      <c r="E352" s="93"/>
      <c r="F352" s="93"/>
      <c r="G352" s="93"/>
      <c r="H352" s="93"/>
      <c r="I352" s="9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93"/>
      <c r="B353" s="93"/>
      <c r="C353" s="93"/>
      <c r="D353" s="93"/>
      <c r="E353" s="93"/>
      <c r="F353" s="93"/>
      <c r="G353" s="93"/>
      <c r="H353" s="93"/>
      <c r="I353" s="9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93"/>
      <c r="B354" s="93"/>
      <c r="C354" s="93"/>
      <c r="D354" s="93"/>
      <c r="E354" s="93"/>
      <c r="F354" s="93"/>
      <c r="G354" s="93"/>
      <c r="H354" s="93"/>
      <c r="I354" s="9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93"/>
      <c r="B355" s="93"/>
      <c r="C355" s="93"/>
      <c r="D355" s="93"/>
      <c r="E355" s="93"/>
      <c r="F355" s="93"/>
      <c r="G355" s="93"/>
      <c r="H355" s="93"/>
      <c r="I355" s="9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93"/>
      <c r="B356" s="93"/>
      <c r="C356" s="93"/>
      <c r="D356" s="93"/>
      <c r="E356" s="93"/>
      <c r="F356" s="93"/>
      <c r="G356" s="93"/>
      <c r="H356" s="93"/>
      <c r="I356" s="9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93"/>
      <c r="B357" s="93"/>
      <c r="C357" s="93"/>
      <c r="D357" s="93"/>
      <c r="E357" s="93"/>
      <c r="F357" s="93"/>
      <c r="G357" s="93"/>
      <c r="H357" s="93"/>
      <c r="I357" s="9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93"/>
      <c r="B358" s="93"/>
      <c r="C358" s="93"/>
      <c r="D358" s="93"/>
      <c r="E358" s="93"/>
      <c r="F358" s="93"/>
      <c r="G358" s="93"/>
      <c r="H358" s="93"/>
      <c r="I358" s="9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93"/>
      <c r="B359" s="93"/>
      <c r="C359" s="93"/>
      <c r="D359" s="93"/>
      <c r="E359" s="93"/>
      <c r="F359" s="93"/>
      <c r="G359" s="93"/>
      <c r="H359" s="93"/>
      <c r="I359" s="9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93"/>
      <c r="B360" s="93"/>
      <c r="C360" s="93"/>
      <c r="D360" s="93"/>
      <c r="E360" s="93"/>
      <c r="F360" s="93"/>
      <c r="G360" s="93"/>
      <c r="H360" s="93"/>
      <c r="I360" s="9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93"/>
      <c r="B361" s="93"/>
      <c r="C361" s="93"/>
      <c r="D361" s="93"/>
      <c r="E361" s="93"/>
      <c r="F361" s="93"/>
      <c r="G361" s="93"/>
      <c r="H361" s="93"/>
      <c r="I361" s="9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93"/>
      <c r="B362" s="93"/>
      <c r="C362" s="93"/>
      <c r="D362" s="93"/>
      <c r="E362" s="93"/>
      <c r="F362" s="93"/>
      <c r="G362" s="93"/>
      <c r="H362" s="93"/>
      <c r="I362" s="9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93"/>
      <c r="B363" s="93"/>
      <c r="C363" s="93"/>
      <c r="D363" s="93"/>
      <c r="E363" s="93"/>
      <c r="F363" s="93"/>
      <c r="G363" s="93"/>
      <c r="H363" s="93"/>
      <c r="I363" s="9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93"/>
      <c r="B364" s="93"/>
      <c r="C364" s="93"/>
      <c r="D364" s="93"/>
      <c r="E364" s="93"/>
      <c r="F364" s="93"/>
      <c r="G364" s="93"/>
      <c r="H364" s="93"/>
      <c r="I364" s="9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93"/>
      <c r="B365" s="93"/>
      <c r="C365" s="93"/>
      <c r="D365" s="93"/>
      <c r="E365" s="93"/>
      <c r="F365" s="93"/>
      <c r="G365" s="93"/>
      <c r="H365" s="93"/>
      <c r="I365" s="9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93"/>
      <c r="B366" s="93"/>
      <c r="C366" s="93"/>
      <c r="D366" s="93"/>
      <c r="E366" s="93"/>
      <c r="F366" s="93"/>
      <c r="G366" s="93"/>
      <c r="H366" s="93"/>
      <c r="I366" s="9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93"/>
      <c r="B367" s="93"/>
      <c r="C367" s="93"/>
      <c r="D367" s="93"/>
      <c r="E367" s="93"/>
      <c r="F367" s="93"/>
      <c r="G367" s="93"/>
      <c r="H367" s="93"/>
      <c r="I367" s="9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93"/>
      <c r="B368" s="93"/>
      <c r="C368" s="93"/>
      <c r="D368" s="93"/>
      <c r="E368" s="93"/>
      <c r="F368" s="93"/>
      <c r="G368" s="93"/>
      <c r="H368" s="93"/>
      <c r="I368" s="9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93"/>
      <c r="B369" s="93"/>
      <c r="C369" s="93"/>
      <c r="D369" s="93"/>
      <c r="E369" s="93"/>
      <c r="F369" s="93"/>
      <c r="G369" s="93"/>
      <c r="H369" s="93"/>
      <c r="I369" s="9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93"/>
      <c r="B370" s="93"/>
      <c r="C370" s="93"/>
      <c r="D370" s="93"/>
      <c r="E370" s="93"/>
      <c r="F370" s="93"/>
      <c r="G370" s="93"/>
      <c r="H370" s="93"/>
      <c r="I370" s="9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93"/>
      <c r="B371" s="93"/>
      <c r="C371" s="93"/>
      <c r="D371" s="93"/>
      <c r="E371" s="93"/>
      <c r="F371" s="93"/>
      <c r="G371" s="93"/>
      <c r="H371" s="93"/>
      <c r="I371" s="9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93"/>
      <c r="B372" s="93"/>
      <c r="C372" s="93"/>
      <c r="D372" s="93"/>
      <c r="E372" s="93"/>
      <c r="F372" s="93"/>
      <c r="G372" s="93"/>
      <c r="H372" s="93"/>
      <c r="I372" s="9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93"/>
      <c r="B373" s="93"/>
      <c r="C373" s="93"/>
      <c r="D373" s="93"/>
      <c r="E373" s="93"/>
      <c r="F373" s="93"/>
      <c r="G373" s="93"/>
      <c r="H373" s="93"/>
      <c r="I373" s="9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93"/>
      <c r="B374" s="93"/>
      <c r="C374" s="93"/>
      <c r="D374" s="93"/>
      <c r="E374" s="93"/>
      <c r="F374" s="93"/>
      <c r="G374" s="93"/>
      <c r="H374" s="93"/>
      <c r="I374" s="9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93"/>
      <c r="B375" s="93"/>
      <c r="C375" s="93"/>
      <c r="D375" s="93"/>
      <c r="E375" s="93"/>
      <c r="F375" s="93"/>
      <c r="G375" s="93"/>
      <c r="H375" s="93"/>
      <c r="I375" s="9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93"/>
      <c r="B376" s="93"/>
      <c r="C376" s="93"/>
      <c r="D376" s="93"/>
      <c r="E376" s="93"/>
      <c r="F376" s="93"/>
      <c r="G376" s="93"/>
      <c r="H376" s="93"/>
      <c r="I376" s="9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93"/>
      <c r="B377" s="93"/>
      <c r="C377" s="93"/>
      <c r="D377" s="93"/>
      <c r="E377" s="93"/>
      <c r="F377" s="93"/>
      <c r="G377" s="93"/>
      <c r="H377" s="93"/>
      <c r="I377" s="9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93"/>
      <c r="B378" s="93"/>
      <c r="C378" s="93"/>
      <c r="D378" s="93"/>
      <c r="E378" s="93"/>
      <c r="F378" s="93"/>
      <c r="G378" s="93"/>
      <c r="H378" s="93"/>
      <c r="I378" s="9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93"/>
      <c r="B379" s="93"/>
      <c r="C379" s="93"/>
      <c r="D379" s="93"/>
      <c r="E379" s="93"/>
      <c r="F379" s="93"/>
      <c r="G379" s="93"/>
      <c r="H379" s="93"/>
      <c r="I379" s="9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93"/>
      <c r="B380" s="93"/>
      <c r="C380" s="93"/>
      <c r="D380" s="93"/>
      <c r="E380" s="93"/>
      <c r="F380" s="93"/>
      <c r="G380" s="93"/>
      <c r="H380" s="93"/>
      <c r="I380" s="9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93"/>
      <c r="B381" s="93"/>
      <c r="C381" s="93"/>
      <c r="D381" s="93"/>
      <c r="E381" s="93"/>
      <c r="F381" s="93"/>
      <c r="G381" s="93"/>
      <c r="H381" s="93"/>
      <c r="I381" s="9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93"/>
      <c r="B382" s="93"/>
      <c r="C382" s="93"/>
      <c r="D382" s="93"/>
      <c r="E382" s="93"/>
      <c r="F382" s="93"/>
      <c r="G382" s="93"/>
      <c r="H382" s="93"/>
      <c r="I382" s="9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93"/>
      <c r="B383" s="93"/>
      <c r="C383" s="93"/>
      <c r="D383" s="93"/>
      <c r="E383" s="93"/>
      <c r="F383" s="93"/>
      <c r="G383" s="93"/>
      <c r="H383" s="93"/>
      <c r="I383" s="9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93"/>
      <c r="B384" s="93"/>
      <c r="C384" s="93"/>
      <c r="D384" s="93"/>
      <c r="E384" s="93"/>
      <c r="F384" s="93"/>
      <c r="G384" s="93"/>
      <c r="H384" s="93"/>
      <c r="I384" s="9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93"/>
      <c r="B385" s="93"/>
      <c r="C385" s="93"/>
      <c r="D385" s="93"/>
      <c r="E385" s="93"/>
      <c r="F385" s="93"/>
      <c r="G385" s="93"/>
      <c r="H385" s="93"/>
      <c r="I385" s="9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93"/>
      <c r="B386" s="93"/>
      <c r="C386" s="93"/>
      <c r="D386" s="93"/>
      <c r="E386" s="93"/>
      <c r="F386" s="93"/>
      <c r="G386" s="93"/>
      <c r="H386" s="93"/>
      <c r="I386" s="9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93"/>
      <c r="B387" s="93"/>
      <c r="C387" s="93"/>
      <c r="D387" s="93"/>
      <c r="E387" s="93"/>
      <c r="F387" s="93"/>
      <c r="G387" s="93"/>
      <c r="H387" s="93"/>
      <c r="I387" s="9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93"/>
      <c r="B388" s="93"/>
      <c r="C388" s="93"/>
      <c r="D388" s="93"/>
      <c r="E388" s="93"/>
      <c r="F388" s="93"/>
      <c r="G388" s="93"/>
      <c r="H388" s="93"/>
      <c r="I388" s="9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93"/>
      <c r="B389" s="93"/>
      <c r="C389" s="93"/>
      <c r="D389" s="93"/>
      <c r="E389" s="93"/>
      <c r="F389" s="93"/>
      <c r="G389" s="93"/>
      <c r="H389" s="93"/>
      <c r="I389" s="9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93"/>
      <c r="B390" s="93"/>
      <c r="C390" s="93"/>
      <c r="D390" s="93"/>
      <c r="E390" s="93"/>
      <c r="F390" s="93"/>
      <c r="G390" s="93"/>
      <c r="H390" s="93"/>
      <c r="I390" s="9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93"/>
      <c r="B391" s="93"/>
      <c r="C391" s="93"/>
      <c r="D391" s="93"/>
      <c r="E391" s="93"/>
      <c r="F391" s="93"/>
      <c r="G391" s="93"/>
      <c r="H391" s="93"/>
      <c r="I391" s="9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93"/>
      <c r="B392" s="93"/>
      <c r="C392" s="93"/>
      <c r="D392" s="93"/>
      <c r="E392" s="93"/>
      <c r="F392" s="93"/>
      <c r="G392" s="93"/>
      <c r="H392" s="93"/>
      <c r="I392" s="9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93"/>
      <c r="B393" s="93"/>
      <c r="C393" s="93"/>
      <c r="D393" s="93"/>
      <c r="E393" s="93"/>
      <c r="F393" s="93"/>
      <c r="G393" s="93"/>
      <c r="H393" s="93"/>
      <c r="I393" s="9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93"/>
      <c r="B394" s="93"/>
      <c r="C394" s="93"/>
      <c r="D394" s="93"/>
      <c r="E394" s="93"/>
      <c r="F394" s="93"/>
      <c r="G394" s="93"/>
      <c r="H394" s="93"/>
      <c r="I394" s="9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93"/>
      <c r="B395" s="93"/>
      <c r="C395" s="93"/>
      <c r="D395" s="93"/>
      <c r="E395" s="93"/>
      <c r="F395" s="93"/>
      <c r="G395" s="93"/>
      <c r="H395" s="93"/>
      <c r="I395" s="9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93"/>
      <c r="B396" s="93"/>
      <c r="C396" s="93"/>
      <c r="D396" s="93"/>
      <c r="E396" s="93"/>
      <c r="F396" s="93"/>
      <c r="G396" s="93"/>
      <c r="H396" s="93"/>
      <c r="I396" s="9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93"/>
      <c r="B397" s="93"/>
      <c r="C397" s="93"/>
      <c r="D397" s="93"/>
      <c r="E397" s="93"/>
      <c r="F397" s="93"/>
      <c r="G397" s="93"/>
      <c r="H397" s="93"/>
      <c r="I397" s="9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93"/>
      <c r="B398" s="93"/>
      <c r="C398" s="93"/>
      <c r="D398" s="93"/>
      <c r="E398" s="93"/>
      <c r="F398" s="93"/>
      <c r="G398" s="93"/>
      <c r="H398" s="93"/>
      <c r="I398" s="9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93"/>
      <c r="B399" s="93"/>
      <c r="C399" s="93"/>
      <c r="D399" s="93"/>
      <c r="E399" s="93"/>
      <c r="F399" s="93"/>
      <c r="G399" s="93"/>
      <c r="H399" s="93"/>
      <c r="I399" s="9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93"/>
      <c r="B400" s="93"/>
      <c r="C400" s="93"/>
      <c r="D400" s="93"/>
      <c r="E400" s="93"/>
      <c r="F400" s="93"/>
      <c r="G400" s="93"/>
      <c r="H400" s="93"/>
      <c r="I400" s="9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93"/>
      <c r="B401" s="93"/>
      <c r="C401" s="93"/>
      <c r="D401" s="93"/>
      <c r="E401" s="93"/>
      <c r="F401" s="93"/>
      <c r="G401" s="93"/>
      <c r="H401" s="93"/>
      <c r="I401" s="9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93"/>
      <c r="B402" s="93"/>
      <c r="C402" s="93"/>
      <c r="D402" s="93"/>
      <c r="E402" s="93"/>
      <c r="F402" s="93"/>
      <c r="G402" s="93"/>
      <c r="H402" s="93"/>
      <c r="I402" s="9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93"/>
      <c r="B403" s="93"/>
      <c r="C403" s="93"/>
      <c r="D403" s="93"/>
      <c r="E403" s="93"/>
      <c r="F403" s="93"/>
      <c r="G403" s="93"/>
      <c r="H403" s="93"/>
      <c r="I403" s="9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93"/>
      <c r="B404" s="93"/>
      <c r="C404" s="93"/>
      <c r="D404" s="93"/>
      <c r="E404" s="93"/>
      <c r="F404" s="93"/>
      <c r="G404" s="93"/>
      <c r="H404" s="93"/>
      <c r="I404" s="9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93"/>
      <c r="B405" s="93"/>
      <c r="C405" s="93"/>
      <c r="D405" s="93"/>
      <c r="E405" s="93"/>
      <c r="F405" s="93"/>
      <c r="G405" s="93"/>
      <c r="H405" s="93"/>
      <c r="I405" s="9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93"/>
      <c r="B406" s="93"/>
      <c r="C406" s="93"/>
      <c r="D406" s="93"/>
      <c r="E406" s="93"/>
      <c r="F406" s="93"/>
      <c r="G406" s="93"/>
      <c r="H406" s="93"/>
      <c r="I406" s="9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93"/>
      <c r="B407" s="93"/>
      <c r="C407" s="93"/>
      <c r="D407" s="93"/>
      <c r="E407" s="93"/>
      <c r="F407" s="93"/>
      <c r="G407" s="93"/>
      <c r="H407" s="93"/>
      <c r="I407" s="9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93"/>
      <c r="B408" s="93"/>
      <c r="C408" s="93"/>
      <c r="D408" s="93"/>
      <c r="E408" s="93"/>
      <c r="F408" s="93"/>
      <c r="G408" s="93"/>
      <c r="H408" s="93"/>
      <c r="I408" s="9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93"/>
      <c r="B409" s="93"/>
      <c r="C409" s="93"/>
      <c r="D409" s="93"/>
      <c r="E409" s="93"/>
      <c r="F409" s="93"/>
      <c r="G409" s="93"/>
      <c r="H409" s="93"/>
      <c r="I409" s="9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93"/>
      <c r="B410" s="93"/>
      <c r="C410" s="93"/>
      <c r="D410" s="93"/>
      <c r="E410" s="93"/>
      <c r="F410" s="93"/>
      <c r="G410" s="93"/>
      <c r="H410" s="93"/>
      <c r="I410" s="9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93"/>
      <c r="B411" s="93"/>
      <c r="C411" s="93"/>
      <c r="D411" s="93"/>
      <c r="E411" s="93"/>
      <c r="F411" s="93"/>
      <c r="G411" s="93"/>
      <c r="H411" s="93"/>
      <c r="I411" s="9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93"/>
      <c r="B412" s="93"/>
      <c r="C412" s="93"/>
      <c r="D412" s="93"/>
      <c r="E412" s="93"/>
      <c r="F412" s="93"/>
      <c r="G412" s="93"/>
      <c r="H412" s="93"/>
      <c r="I412" s="9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93"/>
      <c r="B413" s="93"/>
      <c r="C413" s="93"/>
      <c r="D413" s="93"/>
      <c r="E413" s="93"/>
      <c r="F413" s="93"/>
      <c r="G413" s="93"/>
      <c r="H413" s="93"/>
      <c r="I413" s="9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93"/>
      <c r="B414" s="93"/>
      <c r="C414" s="93"/>
      <c r="D414" s="93"/>
      <c r="E414" s="93"/>
      <c r="F414" s="93"/>
      <c r="G414" s="93"/>
      <c r="H414" s="93"/>
      <c r="I414" s="9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93"/>
      <c r="B415" s="93"/>
      <c r="C415" s="93"/>
      <c r="D415" s="93"/>
      <c r="E415" s="93"/>
      <c r="F415" s="93"/>
      <c r="G415" s="93"/>
      <c r="H415" s="93"/>
      <c r="I415" s="9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93"/>
      <c r="B416" s="93"/>
      <c r="C416" s="93"/>
      <c r="D416" s="93"/>
      <c r="E416" s="93"/>
      <c r="F416" s="93"/>
      <c r="G416" s="93"/>
      <c r="H416" s="93"/>
      <c r="I416" s="9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93"/>
      <c r="B417" s="93"/>
      <c r="C417" s="93"/>
      <c r="D417" s="93"/>
      <c r="E417" s="93"/>
      <c r="F417" s="93"/>
      <c r="G417" s="93"/>
      <c r="H417" s="93"/>
      <c r="I417" s="9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93"/>
      <c r="B418" s="93"/>
      <c r="C418" s="93"/>
      <c r="D418" s="93"/>
      <c r="E418" s="93"/>
      <c r="F418" s="93"/>
      <c r="G418" s="93"/>
      <c r="H418" s="93"/>
      <c r="I418" s="9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93"/>
      <c r="B419" s="93"/>
      <c r="C419" s="93"/>
      <c r="D419" s="93"/>
      <c r="E419" s="93"/>
      <c r="F419" s="93"/>
      <c r="G419" s="93"/>
      <c r="H419" s="93"/>
      <c r="I419" s="9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93"/>
      <c r="B420" s="93"/>
      <c r="C420" s="93"/>
      <c r="D420" s="93"/>
      <c r="E420" s="93"/>
      <c r="F420" s="93"/>
      <c r="G420" s="93"/>
      <c r="H420" s="93"/>
      <c r="I420" s="9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93"/>
      <c r="B421" s="93"/>
      <c r="C421" s="93"/>
      <c r="D421" s="93"/>
      <c r="E421" s="93"/>
      <c r="F421" s="93"/>
      <c r="G421" s="93"/>
      <c r="H421" s="93"/>
      <c r="I421" s="9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93"/>
      <c r="B422" s="93"/>
      <c r="C422" s="93"/>
      <c r="D422" s="93"/>
      <c r="E422" s="93"/>
      <c r="F422" s="93"/>
      <c r="G422" s="93"/>
      <c r="H422" s="93"/>
      <c r="I422" s="9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93"/>
      <c r="B423" s="93"/>
      <c r="C423" s="93"/>
      <c r="D423" s="93"/>
      <c r="E423" s="93"/>
      <c r="F423" s="93"/>
      <c r="G423" s="93"/>
      <c r="H423" s="93"/>
      <c r="I423" s="9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93"/>
      <c r="B424" s="93"/>
      <c r="C424" s="93"/>
      <c r="D424" s="93"/>
      <c r="E424" s="93"/>
      <c r="F424" s="93"/>
      <c r="G424" s="93"/>
      <c r="H424" s="93"/>
      <c r="I424" s="9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93"/>
      <c r="B425" s="93"/>
      <c r="C425" s="93"/>
      <c r="D425" s="93"/>
      <c r="E425" s="93"/>
      <c r="F425" s="93"/>
      <c r="G425" s="93"/>
      <c r="H425" s="93"/>
      <c r="I425" s="9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93"/>
      <c r="B426" s="93"/>
      <c r="C426" s="93"/>
      <c r="D426" s="93"/>
      <c r="E426" s="93"/>
      <c r="F426" s="93"/>
      <c r="G426" s="93"/>
      <c r="H426" s="93"/>
      <c r="I426" s="9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93"/>
      <c r="B427" s="93"/>
      <c r="C427" s="93"/>
      <c r="D427" s="93"/>
      <c r="E427" s="93"/>
      <c r="F427" s="93"/>
      <c r="G427" s="93"/>
      <c r="H427" s="93"/>
      <c r="I427" s="9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93"/>
      <c r="B428" s="93"/>
      <c r="C428" s="93"/>
      <c r="D428" s="93"/>
      <c r="E428" s="93"/>
      <c r="F428" s="93"/>
      <c r="G428" s="93"/>
      <c r="H428" s="93"/>
      <c r="I428" s="9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93"/>
      <c r="B429" s="93"/>
      <c r="C429" s="93"/>
      <c r="D429" s="93"/>
      <c r="E429" s="93"/>
      <c r="F429" s="93"/>
      <c r="G429" s="93"/>
      <c r="H429" s="93"/>
      <c r="I429" s="9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93"/>
      <c r="B430" s="93"/>
      <c r="C430" s="93"/>
      <c r="D430" s="93"/>
      <c r="E430" s="93"/>
      <c r="F430" s="93"/>
      <c r="G430" s="93"/>
      <c r="H430" s="93"/>
      <c r="I430" s="9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93"/>
      <c r="B431" s="93"/>
      <c r="C431" s="93"/>
      <c r="D431" s="93"/>
      <c r="E431" s="93"/>
      <c r="F431" s="93"/>
      <c r="G431" s="93"/>
      <c r="H431" s="93"/>
      <c r="I431" s="9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93"/>
      <c r="B432" s="93"/>
      <c r="C432" s="93"/>
      <c r="D432" s="93"/>
      <c r="E432" s="93"/>
      <c r="F432" s="93"/>
      <c r="G432" s="93"/>
      <c r="H432" s="93"/>
      <c r="I432" s="9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93"/>
      <c r="B433" s="93"/>
      <c r="C433" s="93"/>
      <c r="D433" s="93"/>
      <c r="E433" s="93"/>
      <c r="F433" s="93"/>
      <c r="G433" s="93"/>
      <c r="H433" s="93"/>
      <c r="I433" s="9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93"/>
      <c r="B434" s="93"/>
      <c r="C434" s="93"/>
      <c r="D434" s="93"/>
      <c r="E434" s="93"/>
      <c r="F434" s="93"/>
      <c r="G434" s="93"/>
      <c r="H434" s="93"/>
      <c r="I434" s="9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93"/>
      <c r="B435" s="93"/>
      <c r="C435" s="93"/>
      <c r="D435" s="93"/>
      <c r="E435" s="93"/>
      <c r="F435" s="93"/>
      <c r="G435" s="93"/>
      <c r="H435" s="93"/>
      <c r="I435" s="9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93"/>
      <c r="B436" s="93"/>
      <c r="C436" s="93"/>
      <c r="D436" s="93"/>
      <c r="E436" s="93"/>
      <c r="F436" s="93"/>
      <c r="G436" s="93"/>
      <c r="H436" s="93"/>
      <c r="I436" s="9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93"/>
      <c r="B437" s="93"/>
      <c r="C437" s="93"/>
      <c r="D437" s="93"/>
      <c r="E437" s="93"/>
      <c r="F437" s="93"/>
      <c r="G437" s="93"/>
      <c r="H437" s="93"/>
      <c r="I437" s="9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93"/>
      <c r="B438" s="93"/>
      <c r="C438" s="93"/>
      <c r="D438" s="93"/>
      <c r="E438" s="93"/>
      <c r="F438" s="93"/>
      <c r="G438" s="93"/>
      <c r="H438" s="93"/>
      <c r="I438" s="9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93"/>
      <c r="B439" s="93"/>
      <c r="C439" s="93"/>
      <c r="D439" s="93"/>
      <c r="E439" s="93"/>
      <c r="F439" s="93"/>
      <c r="G439" s="93"/>
      <c r="H439" s="93"/>
      <c r="I439" s="9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93"/>
      <c r="B440" s="93"/>
      <c r="C440" s="93"/>
      <c r="D440" s="93"/>
      <c r="E440" s="93"/>
      <c r="F440" s="93"/>
      <c r="G440" s="93"/>
      <c r="H440" s="93"/>
      <c r="I440" s="9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93"/>
      <c r="B441" s="93"/>
      <c r="C441" s="93"/>
      <c r="D441" s="93"/>
      <c r="E441" s="93"/>
      <c r="F441" s="93"/>
      <c r="G441" s="93"/>
      <c r="H441" s="93"/>
      <c r="I441" s="9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93"/>
      <c r="B442" s="93"/>
      <c r="C442" s="93"/>
      <c r="D442" s="93"/>
      <c r="E442" s="93"/>
      <c r="F442" s="93"/>
      <c r="G442" s="93"/>
      <c r="H442" s="93"/>
      <c r="I442" s="9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93"/>
      <c r="B443" s="93"/>
      <c r="C443" s="93"/>
      <c r="D443" s="93"/>
      <c r="E443" s="93"/>
      <c r="F443" s="93"/>
      <c r="G443" s="93"/>
      <c r="H443" s="93"/>
      <c r="I443" s="9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93"/>
      <c r="B444" s="93"/>
      <c r="C444" s="93"/>
      <c r="D444" s="93"/>
      <c r="E444" s="93"/>
      <c r="F444" s="93"/>
      <c r="G444" s="93"/>
      <c r="H444" s="93"/>
      <c r="I444" s="9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93"/>
      <c r="B445" s="93"/>
      <c r="C445" s="93"/>
      <c r="D445" s="93"/>
      <c r="E445" s="93"/>
      <c r="F445" s="93"/>
      <c r="G445" s="93"/>
      <c r="H445" s="93"/>
      <c r="I445" s="9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93"/>
      <c r="B446" s="93"/>
      <c r="C446" s="93"/>
      <c r="D446" s="93"/>
      <c r="E446" s="93"/>
      <c r="F446" s="93"/>
      <c r="G446" s="93"/>
      <c r="H446" s="93"/>
      <c r="I446" s="9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93"/>
      <c r="B447" s="93"/>
      <c r="C447" s="93"/>
      <c r="D447" s="93"/>
      <c r="E447" s="93"/>
      <c r="F447" s="93"/>
      <c r="G447" s="93"/>
      <c r="H447" s="93"/>
      <c r="I447" s="9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93"/>
      <c r="B448" s="93"/>
      <c r="C448" s="93"/>
      <c r="D448" s="93"/>
      <c r="E448" s="93"/>
      <c r="F448" s="93"/>
      <c r="G448" s="93"/>
      <c r="H448" s="93"/>
      <c r="I448" s="9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93"/>
      <c r="B449" s="93"/>
      <c r="C449" s="93"/>
      <c r="D449" s="93"/>
      <c r="E449" s="93"/>
      <c r="F449" s="93"/>
      <c r="G449" s="93"/>
      <c r="H449" s="93"/>
      <c r="I449" s="9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93"/>
      <c r="B450" s="93"/>
      <c r="C450" s="93"/>
      <c r="D450" s="93"/>
      <c r="E450" s="93"/>
      <c r="F450" s="93"/>
      <c r="G450" s="93"/>
      <c r="H450" s="93"/>
      <c r="I450" s="9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93"/>
      <c r="B451" s="93"/>
      <c r="C451" s="93"/>
      <c r="D451" s="93"/>
      <c r="E451" s="93"/>
      <c r="F451" s="93"/>
      <c r="G451" s="93"/>
      <c r="H451" s="93"/>
      <c r="I451" s="9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93"/>
      <c r="B452" s="93"/>
      <c r="C452" s="93"/>
      <c r="D452" s="93"/>
      <c r="E452" s="93"/>
      <c r="F452" s="93"/>
      <c r="G452" s="93"/>
      <c r="H452" s="93"/>
      <c r="I452" s="9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93"/>
      <c r="B453" s="93"/>
      <c r="C453" s="93"/>
      <c r="D453" s="93"/>
      <c r="E453" s="93"/>
      <c r="F453" s="93"/>
      <c r="G453" s="93"/>
      <c r="H453" s="93"/>
      <c r="I453" s="9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93"/>
      <c r="B454" s="93"/>
      <c r="C454" s="93"/>
      <c r="D454" s="93"/>
      <c r="E454" s="93"/>
      <c r="F454" s="93"/>
      <c r="G454" s="93"/>
      <c r="H454" s="93"/>
      <c r="I454" s="9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93"/>
      <c r="B455" s="93"/>
      <c r="C455" s="93"/>
      <c r="D455" s="93"/>
      <c r="E455" s="93"/>
      <c r="F455" s="93"/>
      <c r="G455" s="93"/>
      <c r="H455" s="93"/>
      <c r="I455" s="9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93"/>
      <c r="B456" s="93"/>
      <c r="C456" s="93"/>
      <c r="D456" s="93"/>
      <c r="E456" s="93"/>
      <c r="F456" s="93"/>
      <c r="G456" s="93"/>
      <c r="H456" s="93"/>
      <c r="I456" s="9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93"/>
      <c r="B457" s="93"/>
      <c r="C457" s="93"/>
      <c r="D457" s="93"/>
      <c r="E457" s="93"/>
      <c r="F457" s="93"/>
      <c r="G457" s="93"/>
      <c r="H457" s="93"/>
      <c r="I457" s="9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93"/>
      <c r="B458" s="93"/>
      <c r="C458" s="93"/>
      <c r="D458" s="93"/>
      <c r="E458" s="93"/>
      <c r="F458" s="93"/>
      <c r="G458" s="93"/>
      <c r="H458" s="93"/>
      <c r="I458" s="93"/>
      <c r="J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93"/>
      <c r="B459" s="93"/>
      <c r="C459" s="93"/>
      <c r="D459" s="93"/>
      <c r="E459" s="93"/>
      <c r="F459" s="93"/>
      <c r="G459" s="93"/>
      <c r="H459" s="93"/>
      <c r="I459" s="93"/>
      <c r="J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93"/>
      <c r="B460" s="93"/>
      <c r="C460" s="93"/>
      <c r="D460" s="93"/>
      <c r="E460" s="93"/>
      <c r="F460" s="93"/>
      <c r="G460" s="93"/>
      <c r="H460" s="93"/>
      <c r="I460" s="93"/>
      <c r="J460" s="1"/>
    </row>
    <row r="461" spans="1:26">
      <c r="A461" s="93"/>
      <c r="B461" s="93"/>
      <c r="C461" s="93"/>
      <c r="D461" s="93"/>
      <c r="E461" s="93"/>
      <c r="F461" s="93"/>
      <c r="G461" s="93"/>
      <c r="H461" s="93"/>
      <c r="I461" s="93"/>
    </row>
    <row r="462" spans="1:26">
      <c r="A462" s="85"/>
      <c r="B462" s="85"/>
      <c r="C462" s="85"/>
      <c r="D462" s="85"/>
      <c r="E462" s="85"/>
      <c r="F462" s="85"/>
      <c r="G462" s="85"/>
      <c r="H462" s="85"/>
      <c r="I462" s="85"/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6"/>
  <sheetViews>
    <sheetView workbookViewId="0"/>
  </sheetViews>
  <sheetFormatPr defaultRowHeight="15"/>
  <cols>
    <col min="2" max="2" width="0" hidden="1" customWidth="1"/>
    <col min="3" max="3" width="9.5703125" customWidth="1"/>
    <col min="4" max="4" width="0" hidden="1" customWidth="1"/>
    <col min="5" max="5" width="29.7109375" customWidth="1"/>
    <col min="6" max="6" width="0" hidden="1" customWidth="1"/>
    <col min="10" max="10" width="13.5703125" customWidth="1"/>
    <col min="12" max="12" width="20.5703125" customWidth="1"/>
    <col min="13" max="13" width="27" bestFit="1" customWidth="1"/>
    <col min="14" max="14" width="11.28515625" customWidth="1"/>
    <col min="15" max="15" width="16.5703125" customWidth="1"/>
    <col min="16" max="18" width="16.5703125" bestFit="1" customWidth="1"/>
  </cols>
  <sheetData>
    <row r="1" spans="1:14" ht="18.75">
      <c r="A1" s="41" t="s">
        <v>89</v>
      </c>
    </row>
    <row r="2" spans="1:14">
      <c r="A2" s="15" t="s">
        <v>0</v>
      </c>
      <c r="B2" s="15" t="s">
        <v>37</v>
      </c>
      <c r="C2" s="15" t="s">
        <v>38</v>
      </c>
      <c r="D2" s="15" t="s">
        <v>39</v>
      </c>
      <c r="E2" s="15" t="s">
        <v>4</v>
      </c>
      <c r="F2" s="15" t="s">
        <v>5</v>
      </c>
      <c r="G2" s="15">
        <v>2005</v>
      </c>
      <c r="H2" s="15">
        <v>2006</v>
      </c>
      <c r="I2" s="88">
        <v>2007</v>
      </c>
      <c r="J2" s="91" t="s">
        <v>198</v>
      </c>
      <c r="L2" s="17" t="s">
        <v>199</v>
      </c>
      <c r="M2" s="17" t="s">
        <v>8</v>
      </c>
    </row>
    <row r="3" spans="1:14">
      <c r="A3" s="16" t="s">
        <v>190</v>
      </c>
      <c r="B3" s="16">
        <v>16</v>
      </c>
      <c r="C3" s="16" t="s">
        <v>40</v>
      </c>
      <c r="D3" s="16">
        <v>3010</v>
      </c>
      <c r="E3" s="16" t="s">
        <v>41</v>
      </c>
      <c r="F3" s="16">
        <v>511</v>
      </c>
      <c r="G3" s="16">
        <v>153122</v>
      </c>
      <c r="H3" s="16">
        <v>155463</v>
      </c>
      <c r="I3" s="89">
        <v>157753</v>
      </c>
      <c r="J3" s="101">
        <f>AVERAGE(G3:I3)</f>
        <v>155446</v>
      </c>
      <c r="L3" s="17" t="s">
        <v>10</v>
      </c>
      <c r="M3" t="s">
        <v>40</v>
      </c>
      <c r="N3" t="s">
        <v>25</v>
      </c>
    </row>
    <row r="4" spans="1:14">
      <c r="A4" s="84" t="s">
        <v>191</v>
      </c>
      <c r="B4" s="84">
        <v>100</v>
      </c>
      <c r="C4" s="84" t="s">
        <v>40</v>
      </c>
      <c r="D4" s="84">
        <v>3010</v>
      </c>
      <c r="E4" s="84" t="s">
        <v>41</v>
      </c>
      <c r="F4" s="84">
        <v>511</v>
      </c>
      <c r="G4" s="84">
        <v>1130618</v>
      </c>
      <c r="H4" s="84">
        <v>1147746</v>
      </c>
      <c r="I4" s="100">
        <v>1164670</v>
      </c>
      <c r="J4" s="101">
        <f>AVERAGE(G4:I4)</f>
        <v>1147678</v>
      </c>
      <c r="L4" s="2" t="s">
        <v>190</v>
      </c>
      <c r="M4" s="18">
        <v>155446</v>
      </c>
      <c r="N4" s="18">
        <v>155446</v>
      </c>
    </row>
    <row r="5" spans="1:14">
      <c r="A5" s="99"/>
      <c r="B5" s="99"/>
      <c r="C5" s="99"/>
      <c r="D5" s="99"/>
      <c r="E5" s="99"/>
      <c r="F5" s="99"/>
      <c r="G5" s="99"/>
      <c r="H5" s="99"/>
      <c r="I5" s="99"/>
      <c r="J5" s="99"/>
      <c r="L5" s="2" t="s">
        <v>191</v>
      </c>
      <c r="M5" s="18">
        <v>1147678</v>
      </c>
      <c r="N5" s="18">
        <v>1147678</v>
      </c>
    </row>
    <row r="6" spans="1:14">
      <c r="A6" s="99"/>
      <c r="B6" s="99"/>
      <c r="C6" s="99"/>
      <c r="D6" s="99"/>
      <c r="E6" s="99"/>
      <c r="F6" s="99"/>
      <c r="G6" s="99"/>
      <c r="H6" s="99"/>
      <c r="I6" s="99"/>
      <c r="L6" s="2" t="s">
        <v>25</v>
      </c>
      <c r="M6" s="18">
        <v>1303124</v>
      </c>
      <c r="N6" s="18">
        <v>1303124</v>
      </c>
    </row>
    <row r="7" spans="1:14">
      <c r="A7" s="99"/>
      <c r="B7" s="99"/>
      <c r="C7" s="99"/>
      <c r="D7" s="99"/>
      <c r="E7" s="99"/>
      <c r="F7" s="99"/>
      <c r="G7" s="99"/>
      <c r="H7" s="99"/>
      <c r="I7" s="99"/>
    </row>
    <row r="8" spans="1:14">
      <c r="A8" s="99"/>
      <c r="B8" s="99"/>
      <c r="C8" s="99"/>
      <c r="D8" s="99"/>
      <c r="E8" s="99"/>
      <c r="F8" s="99"/>
      <c r="G8" s="99"/>
      <c r="H8" s="99"/>
      <c r="I8" s="99"/>
    </row>
    <row r="9" spans="1:14">
      <c r="A9" s="99"/>
      <c r="B9" s="99"/>
      <c r="C9" s="99"/>
      <c r="D9" s="99"/>
      <c r="E9" s="99"/>
      <c r="F9" s="99"/>
      <c r="G9" s="99"/>
      <c r="H9" s="99"/>
      <c r="I9" s="99"/>
    </row>
    <row r="10" spans="1:14">
      <c r="A10" s="99"/>
      <c r="B10" s="99"/>
      <c r="C10" s="99"/>
      <c r="D10" s="99"/>
      <c r="E10" s="99"/>
      <c r="F10" s="99"/>
      <c r="G10" s="99"/>
      <c r="H10" s="99"/>
      <c r="I10" s="99"/>
    </row>
    <row r="11" spans="1:14">
      <c r="A11" s="99"/>
      <c r="B11" s="99"/>
      <c r="C11" s="99"/>
      <c r="D11" s="99"/>
      <c r="E11" s="99"/>
      <c r="F11" s="99"/>
      <c r="G11" s="99"/>
      <c r="H11" s="99"/>
      <c r="I11" s="99"/>
    </row>
    <row r="12" spans="1:14">
      <c r="A12" s="99"/>
      <c r="B12" s="99"/>
      <c r="C12" s="99"/>
      <c r="D12" s="99"/>
      <c r="E12" s="99"/>
      <c r="F12" s="99"/>
      <c r="G12" s="99"/>
      <c r="H12" s="99"/>
      <c r="I12" s="99"/>
    </row>
    <row r="13" spans="1:14">
      <c r="A13" s="99"/>
      <c r="B13" s="99"/>
      <c r="C13" s="99"/>
      <c r="D13" s="99"/>
      <c r="E13" s="99"/>
      <c r="F13" s="99"/>
      <c r="G13" s="99"/>
      <c r="H13" s="99"/>
      <c r="I13" s="99"/>
    </row>
    <row r="14" spans="1:14">
      <c r="A14" s="99"/>
      <c r="B14" s="99"/>
      <c r="C14" s="99"/>
      <c r="D14" s="99"/>
      <c r="E14" s="99"/>
      <c r="F14" s="99"/>
      <c r="G14" s="99"/>
      <c r="H14" s="99"/>
      <c r="I14" s="99"/>
    </row>
    <row r="15" spans="1:14">
      <c r="A15" s="99"/>
      <c r="B15" s="99"/>
      <c r="C15" s="99"/>
      <c r="D15" s="99"/>
      <c r="E15" s="99"/>
      <c r="F15" s="99"/>
      <c r="G15" s="99"/>
      <c r="H15" s="99"/>
      <c r="I15" s="99"/>
    </row>
    <row r="16" spans="1:14">
      <c r="A16" s="99"/>
      <c r="B16" s="99"/>
      <c r="C16" s="99"/>
      <c r="D16" s="99"/>
      <c r="E16" s="99"/>
      <c r="F16" s="99"/>
      <c r="G16" s="99"/>
      <c r="H16" s="99"/>
      <c r="I16" s="99"/>
    </row>
    <row r="17" spans="1:14">
      <c r="A17" s="99"/>
      <c r="B17" s="99"/>
      <c r="C17" s="99"/>
      <c r="D17" s="99"/>
      <c r="E17" s="99"/>
      <c r="F17" s="99"/>
      <c r="G17" s="99"/>
      <c r="H17" s="99"/>
      <c r="I17" s="99"/>
    </row>
    <row r="18" spans="1:14">
      <c r="A18" s="99"/>
      <c r="B18" s="99"/>
      <c r="C18" s="99"/>
      <c r="D18" s="99"/>
      <c r="E18" s="99"/>
      <c r="F18" s="99"/>
      <c r="G18" s="99"/>
      <c r="H18" s="99"/>
      <c r="I18" s="99"/>
    </row>
    <row r="19" spans="1:14">
      <c r="A19" s="99"/>
      <c r="B19" s="99"/>
      <c r="C19" s="99"/>
      <c r="D19" s="99"/>
      <c r="E19" s="99"/>
      <c r="F19" s="99"/>
      <c r="G19" s="99"/>
      <c r="H19" s="99"/>
      <c r="I19" s="99"/>
    </row>
    <row r="20" spans="1:14">
      <c r="A20" s="99"/>
      <c r="B20" s="99"/>
      <c r="C20" s="99"/>
      <c r="D20" s="99"/>
      <c r="E20" s="99"/>
      <c r="F20" s="99"/>
      <c r="G20" s="99"/>
      <c r="H20" s="99"/>
      <c r="I20" s="99"/>
      <c r="L20" s="2"/>
      <c r="M20" s="18"/>
      <c r="N20" s="18"/>
    </row>
    <row r="21" spans="1:14">
      <c r="A21" s="99"/>
      <c r="B21" s="99"/>
      <c r="C21" s="99"/>
      <c r="D21" s="99"/>
      <c r="E21" s="99"/>
      <c r="F21" s="99"/>
      <c r="G21" s="99"/>
      <c r="H21" s="99"/>
      <c r="I21" s="99"/>
      <c r="L21" s="2"/>
      <c r="M21" s="18"/>
      <c r="N21" s="18"/>
    </row>
    <row r="22" spans="1:14">
      <c r="A22" s="99"/>
      <c r="B22" s="99"/>
      <c r="C22" s="99"/>
      <c r="D22" s="99"/>
      <c r="E22" s="99"/>
      <c r="F22" s="99"/>
      <c r="G22" s="99"/>
      <c r="H22" s="99"/>
      <c r="I22" s="99"/>
      <c r="L22" s="2"/>
      <c r="M22" s="18"/>
      <c r="N22" s="18"/>
    </row>
    <row r="23" spans="1:14">
      <c r="A23" s="99"/>
      <c r="B23" s="99"/>
      <c r="C23" s="99"/>
      <c r="D23" s="99"/>
      <c r="E23" s="99"/>
      <c r="F23" s="99"/>
      <c r="G23" s="99"/>
      <c r="H23" s="99"/>
      <c r="I23" s="99"/>
      <c r="L23" s="2"/>
      <c r="M23" s="18"/>
      <c r="N23" s="18"/>
    </row>
    <row r="24" spans="1:14">
      <c r="A24" s="99"/>
      <c r="B24" s="99"/>
      <c r="C24" s="99"/>
      <c r="D24" s="99"/>
      <c r="E24" s="99"/>
      <c r="F24" s="99"/>
      <c r="G24" s="99"/>
      <c r="H24" s="99"/>
      <c r="I24" s="99"/>
      <c r="L24" s="2"/>
      <c r="M24" s="18"/>
      <c r="N24" s="18"/>
    </row>
    <row r="25" spans="1:14">
      <c r="A25" s="99"/>
      <c r="B25" s="99"/>
      <c r="C25" s="99"/>
      <c r="D25" s="99"/>
      <c r="E25" s="99"/>
      <c r="F25" s="99"/>
      <c r="G25" s="99"/>
      <c r="H25" s="99"/>
      <c r="I25" s="99"/>
      <c r="L25" s="2"/>
      <c r="M25" s="18"/>
      <c r="N25" s="18"/>
    </row>
    <row r="26" spans="1:14">
      <c r="A26" s="99"/>
      <c r="B26" s="99"/>
      <c r="C26" s="99"/>
      <c r="D26" s="99"/>
      <c r="E26" s="99"/>
      <c r="F26" s="99"/>
      <c r="G26" s="99"/>
      <c r="H26" s="99"/>
      <c r="I26" s="99"/>
      <c r="L26" s="2"/>
      <c r="M26" s="18"/>
      <c r="N26" s="18"/>
    </row>
    <row r="27" spans="1:14">
      <c r="A27" s="99"/>
      <c r="B27" s="99"/>
      <c r="C27" s="99"/>
      <c r="D27" s="99"/>
      <c r="E27" s="99"/>
      <c r="F27" s="99"/>
      <c r="G27" s="99"/>
      <c r="H27" s="99"/>
      <c r="I27" s="99"/>
      <c r="L27" s="2"/>
      <c r="M27" s="18"/>
      <c r="N27" s="18"/>
    </row>
    <row r="28" spans="1:14">
      <c r="A28" s="99"/>
      <c r="B28" s="99"/>
      <c r="C28" s="99"/>
      <c r="D28" s="99"/>
      <c r="E28" s="99"/>
      <c r="F28" s="99"/>
      <c r="G28" s="99"/>
      <c r="H28" s="99"/>
      <c r="I28" s="99"/>
      <c r="L28" s="2"/>
      <c r="M28" s="18"/>
      <c r="N28" s="18"/>
    </row>
    <row r="29" spans="1:14">
      <c r="A29" s="99"/>
      <c r="B29" s="99"/>
      <c r="C29" s="99"/>
      <c r="D29" s="99"/>
      <c r="E29" s="99"/>
      <c r="F29" s="99"/>
      <c r="G29" s="99"/>
      <c r="H29" s="99"/>
      <c r="I29" s="99"/>
      <c r="L29" s="2"/>
      <c r="M29" s="18"/>
      <c r="N29" s="18"/>
    </row>
    <row r="30" spans="1:14">
      <c r="A30" s="99"/>
      <c r="B30" s="99"/>
      <c r="C30" s="99"/>
      <c r="D30" s="99"/>
      <c r="E30" s="99"/>
      <c r="F30" s="99"/>
      <c r="G30" s="99"/>
      <c r="H30" s="99"/>
      <c r="I30" s="99"/>
      <c r="L30" s="2"/>
      <c r="M30" s="18"/>
      <c r="N30" s="18"/>
    </row>
    <row r="31" spans="1:14">
      <c r="A31" s="99"/>
      <c r="B31" s="99"/>
      <c r="C31" s="99"/>
      <c r="D31" s="99"/>
      <c r="E31" s="99"/>
      <c r="F31" s="99"/>
      <c r="G31" s="99"/>
      <c r="H31" s="99"/>
      <c r="I31" s="99"/>
      <c r="L31" s="2"/>
      <c r="M31" s="18"/>
      <c r="N31" s="18"/>
    </row>
    <row r="32" spans="1:14">
      <c r="A32" s="99"/>
      <c r="B32" s="99"/>
      <c r="C32" s="99"/>
      <c r="D32" s="99"/>
      <c r="E32" s="99"/>
      <c r="F32" s="99"/>
      <c r="G32" s="99"/>
      <c r="H32" s="99"/>
      <c r="I32" s="99"/>
      <c r="L32" s="2"/>
      <c r="M32" s="18"/>
      <c r="N32" s="18"/>
    </row>
    <row r="33" spans="1:14">
      <c r="A33" s="99"/>
      <c r="B33" s="99"/>
      <c r="C33" s="99"/>
      <c r="D33" s="99"/>
      <c r="E33" s="99"/>
      <c r="F33" s="99"/>
      <c r="G33" s="99"/>
      <c r="H33" s="99"/>
      <c r="I33" s="99"/>
      <c r="L33" s="2"/>
      <c r="M33" s="18"/>
      <c r="N33" s="18"/>
    </row>
    <row r="34" spans="1:14">
      <c r="A34" s="99"/>
      <c r="B34" s="99"/>
      <c r="C34" s="99"/>
      <c r="D34" s="99"/>
      <c r="E34" s="99"/>
      <c r="F34" s="99"/>
      <c r="G34" s="99"/>
      <c r="H34" s="99"/>
      <c r="I34" s="99"/>
      <c r="L34" s="2"/>
      <c r="M34" s="18"/>
      <c r="N34" s="18"/>
    </row>
    <row r="35" spans="1:14">
      <c r="A35" s="99"/>
      <c r="B35" s="99"/>
      <c r="C35" s="99"/>
      <c r="D35" s="99"/>
      <c r="E35" s="99"/>
      <c r="F35" s="99"/>
      <c r="G35" s="99"/>
      <c r="H35" s="99"/>
      <c r="I35" s="99"/>
      <c r="L35" s="2"/>
      <c r="M35" s="18"/>
      <c r="N35" s="18"/>
    </row>
    <row r="36" spans="1:14">
      <c r="A36" s="99"/>
      <c r="B36" s="99"/>
      <c r="C36" s="99"/>
      <c r="D36" s="99"/>
      <c r="E36" s="99"/>
      <c r="F36" s="99"/>
      <c r="G36" s="99"/>
      <c r="H36" s="99"/>
      <c r="I36" s="99"/>
      <c r="L36" s="2"/>
      <c r="M36" s="18"/>
      <c r="N36" s="18"/>
    </row>
    <row r="37" spans="1:14">
      <c r="A37" s="99"/>
      <c r="B37" s="99"/>
      <c r="C37" s="99"/>
      <c r="D37" s="99"/>
      <c r="E37" s="99"/>
      <c r="F37" s="99"/>
      <c r="G37" s="99"/>
      <c r="H37" s="99"/>
      <c r="I37" s="99"/>
      <c r="L37" s="2"/>
      <c r="M37" s="18"/>
      <c r="N37" s="18"/>
    </row>
    <row r="38" spans="1:14">
      <c r="A38" s="99"/>
      <c r="B38" s="99"/>
      <c r="C38" s="99"/>
      <c r="D38" s="99"/>
      <c r="E38" s="99"/>
      <c r="F38" s="99"/>
      <c r="G38" s="99"/>
      <c r="H38" s="99"/>
      <c r="I38" s="99"/>
      <c r="L38" s="2"/>
      <c r="M38" s="18"/>
      <c r="N38" s="18"/>
    </row>
    <row r="39" spans="1:14">
      <c r="A39" s="99"/>
      <c r="B39" s="99"/>
      <c r="C39" s="99"/>
      <c r="D39" s="99"/>
      <c r="E39" s="99"/>
      <c r="F39" s="99"/>
      <c r="G39" s="99"/>
      <c r="H39" s="99"/>
      <c r="I39" s="99"/>
      <c r="L39" s="2"/>
      <c r="M39" s="18"/>
      <c r="N39" s="18"/>
    </row>
    <row r="40" spans="1:14">
      <c r="A40" s="99"/>
      <c r="B40" s="99"/>
      <c r="C40" s="99"/>
      <c r="D40" s="99"/>
      <c r="E40" s="99"/>
      <c r="F40" s="99"/>
      <c r="G40" s="99"/>
      <c r="H40" s="99"/>
      <c r="I40" s="99"/>
      <c r="L40" s="2"/>
      <c r="M40" s="18"/>
      <c r="N40" s="18"/>
    </row>
    <row r="41" spans="1:14">
      <c r="A41" s="99"/>
      <c r="B41" s="99"/>
      <c r="C41" s="99"/>
      <c r="D41" s="99"/>
      <c r="E41" s="99"/>
      <c r="F41" s="99"/>
      <c r="G41" s="99"/>
      <c r="H41" s="99"/>
      <c r="I41" s="99"/>
      <c r="L41" s="2"/>
      <c r="M41" s="18"/>
      <c r="N41" s="18"/>
    </row>
    <row r="42" spans="1:14">
      <c r="A42" s="99"/>
      <c r="B42" s="99"/>
      <c r="C42" s="99"/>
      <c r="D42" s="99"/>
      <c r="E42" s="99"/>
      <c r="F42" s="99"/>
      <c r="G42" s="99"/>
      <c r="H42" s="99"/>
      <c r="I42" s="99"/>
      <c r="L42" s="2"/>
      <c r="M42" s="18"/>
      <c r="N42" s="18"/>
    </row>
    <row r="43" spans="1:14">
      <c r="A43" s="99"/>
      <c r="B43" s="99"/>
      <c r="C43" s="99"/>
      <c r="D43" s="99"/>
      <c r="E43" s="99"/>
      <c r="F43" s="99"/>
      <c r="G43" s="99"/>
      <c r="H43" s="99"/>
      <c r="I43" s="99"/>
      <c r="L43" s="2"/>
      <c r="M43" s="18"/>
      <c r="N43" s="18"/>
    </row>
    <row r="44" spans="1:14">
      <c r="A44" s="99"/>
      <c r="B44" s="99"/>
      <c r="C44" s="99"/>
      <c r="D44" s="99"/>
      <c r="E44" s="99"/>
      <c r="F44" s="99"/>
      <c r="G44" s="99"/>
      <c r="H44" s="99"/>
      <c r="I44" s="99"/>
      <c r="L44" s="2"/>
      <c r="M44" s="18"/>
      <c r="N44" s="18"/>
    </row>
    <row r="45" spans="1:14">
      <c r="A45" s="85"/>
      <c r="B45" s="85"/>
      <c r="C45" s="85"/>
      <c r="D45" s="85"/>
      <c r="E45" s="85"/>
      <c r="F45" s="85"/>
      <c r="G45" s="85"/>
      <c r="H45" s="85"/>
      <c r="I45" s="85"/>
      <c r="L45" s="2"/>
      <c r="M45" s="18"/>
      <c r="N45" s="18"/>
    </row>
    <row r="46" spans="1:14">
      <c r="L46" s="2"/>
      <c r="M46" s="18"/>
      <c r="N46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L1:Y8"/>
  <sheetViews>
    <sheetView topLeftCell="L1" workbookViewId="0">
      <pane xSplit="1" ySplit="3" topLeftCell="M4" activePane="bottomRight" state="frozen"/>
      <selection activeCell="L1" sqref="L1"/>
      <selection pane="topRight" activeCell="M1" sqref="M1"/>
      <selection pane="bottomLeft" activeCell="L4" sqref="L4"/>
      <selection pane="bottomRight" activeCell="L1" sqref="L1"/>
    </sheetView>
  </sheetViews>
  <sheetFormatPr defaultRowHeight="15"/>
  <cols>
    <col min="12" max="12" width="51.28515625" customWidth="1"/>
    <col min="20" max="20" width="10.5703125" customWidth="1"/>
    <col min="21" max="21" width="10.85546875" customWidth="1"/>
    <col min="23" max="23" width="11" customWidth="1"/>
    <col min="24" max="24" width="10.42578125" customWidth="1"/>
  </cols>
  <sheetData>
    <row r="1" spans="12:25" ht="18.75">
      <c r="L1" s="41" t="s">
        <v>42</v>
      </c>
    </row>
    <row r="2" spans="12:25">
      <c r="L2" s="52" t="s">
        <v>187</v>
      </c>
    </row>
    <row r="3" spans="12:25" s="51" customFormat="1" ht="12.75">
      <c r="M3" s="51" t="str">
        <f>'5. Food supply per cap {year}'!M3</f>
        <v>Bananas</v>
      </c>
      <c r="N3" s="51" t="str">
        <f>'5. Food supply per cap {year}'!N3</f>
        <v>Beans</v>
      </c>
      <c r="O3" s="51" t="str">
        <f>'5. Food supply per cap {year}'!O3</f>
        <v>Cassava</v>
      </c>
      <c r="P3" s="51" t="str">
        <f>'5. Food supply per cap {year}'!P3</f>
        <v>Groundnuts (in Shell Eq)</v>
      </c>
      <c r="Q3" s="51" t="str">
        <f>'5. Food supply per cap {year}'!Q3</f>
        <v>Maize</v>
      </c>
      <c r="R3" s="51" t="str">
        <f>'5. Food supply per cap {year}'!R3</f>
        <v>Millet</v>
      </c>
      <c r="S3" s="51" t="str">
        <f>'5. Food supply per cap {year}'!S3</f>
        <v>Plantains</v>
      </c>
      <c r="T3" s="51" t="str">
        <f>'5. Food supply per cap {year}'!T3</f>
        <v>Pulses, Other</v>
      </c>
      <c r="U3" s="51" t="str">
        <f>'5. Food supply per cap {year}'!U3</f>
        <v>Rice (Paddy Equivalent)</v>
      </c>
      <c r="V3" s="51" t="str">
        <f>'5. Food supply per cap {year}'!V3</f>
        <v>Sorghum</v>
      </c>
      <c r="W3" s="51" t="str">
        <f>'5. Food supply per cap {year}'!W3</f>
        <v>Sweet Potatoes</v>
      </c>
      <c r="X3" s="51" t="str">
        <f>'5. Food supply per cap {year}'!X3</f>
        <v>Wheat</v>
      </c>
      <c r="Y3" s="51" t="str">
        <f>'5. Food supply per cap {year}'!Y3</f>
        <v>Yams</v>
      </c>
    </row>
    <row r="4" spans="12:25" s="51" customFormat="1" ht="12.75">
      <c r="L4" s="51" t="str">
        <f>'6. Population {year}'!L4</f>
        <v>Bangladesh</v>
      </c>
      <c r="M4" s="62">
        <f>IF('5. Food supply per cap {year}'!M4*'6. Population {year}'!$M4=0," ",'5. Food supply per cap {year}'!M4*'6. Population {year}'!$M4*365/1000000)</f>
        <v>531.25484036666671</v>
      </c>
      <c r="N4" s="62">
        <f>IF('5. Food supply per cap {year}'!N4*'6. Population {year}'!$M4=0," ",'5. Food supply per cap {year}'!N4*'6. Population {year}'!$M4*365/1000000)</f>
        <v>155.27241863333336</v>
      </c>
      <c r="O4" s="62">
        <f>IF('5. Food supply per cap {year}'!O4*'6. Population {year}'!$M4=0," ",'5. Food supply per cap {year}'!O4*'6. Population {year}'!$M4*365/1000000)</f>
        <v>29.881902733333334</v>
      </c>
      <c r="P4" s="62">
        <f>IF('5. Food supply per cap {year}'!P4*'6. Population {year}'!$M4=0," ",'5. Food supply per cap {year}'!P4*'6. Population {year}'!$M4*365/1000000)</f>
        <v>20.992982299999998</v>
      </c>
      <c r="Q4" s="62">
        <f>IF('5. Food supply per cap {year}'!Q4*'6. Population {year}'!$M4=0," ",'5. Food supply per cap {year}'!Q4*'6. Population {year}'!$M4*365/1000000)</f>
        <v>2466.0134793666662</v>
      </c>
      <c r="R4" s="62">
        <f>IF('5. Food supply per cap {year}'!R4*'6. Population {year}'!$M4=0," ",'5. Food supply per cap {year}'!R4*'6. Population {year}'!$M4*365/1000000)</f>
        <v>54.090026466666679</v>
      </c>
      <c r="S4" s="62" t="str">
        <f>IF('5. Food supply per cap {year}'!S4*'6. Population {year}'!$M4=0," ",'5. Food supply per cap {year}'!S4*'6. Population {year}'!$M4*365/1000000)</f>
        <v xml:space="preserve"> </v>
      </c>
      <c r="T4" s="62">
        <f>IF('5. Food supply per cap {year}'!T4*'6. Population {year}'!$M4=0," ",'5. Food supply per cap {year}'!T4*'6. Population {year}'!$M4*365/1000000)</f>
        <v>1308.5625633666666</v>
      </c>
      <c r="U4" s="62">
        <f>IF('5. Food supply per cap {year}'!U4*'6. Population {year}'!$M4=0," ",'5. Food supply per cap {year}'!U4*'6. Population {year}'!$M4*365/1000000)</f>
        <v>88949.913768633327</v>
      </c>
      <c r="V4" s="62">
        <f>IF('5. Food supply per cap {year}'!V4*'6. Population {year}'!$M4=0," ",'5. Food supply per cap {year}'!V4*'6. Population {year}'!$M4*365/1000000)</f>
        <v>0.94562983333333328</v>
      </c>
      <c r="W4" s="62">
        <f>IF('5. Food supply per cap {year}'!W4*'6. Population {year}'!$M4=0," ",'5. Food supply per cap {year}'!W4*'6. Population {year}'!$M4*365/1000000)</f>
        <v>263.4524715666667</v>
      </c>
      <c r="X4" s="62">
        <f>IF('5. Food supply per cap {year}'!X4*'6. Population {year}'!$M4=0," ",'5. Food supply per cap {year}'!X4*'6. Population {year}'!$M4*365/1000000)</f>
        <v>8203.5279301333339</v>
      </c>
      <c r="Y4" s="62" t="str">
        <f>IF('5. Food supply per cap {year}'!Y4*'6. Population {year}'!$M4=0," ",'5. Food supply per cap {year}'!Y4*'6. Population {year}'!$M4*365/1000000)</f>
        <v xml:space="preserve"> </v>
      </c>
    </row>
    <row r="5" spans="12:25" s="51" customFormat="1" ht="12.75">
      <c r="L5" s="51" t="str">
        <f>'6. Population {year}'!L5</f>
        <v>India</v>
      </c>
      <c r="M5" s="62">
        <f>IF('5. Food supply per cap {year}'!M5*'6. Population {year}'!$M5=0," ",'5. Food supply per cap {year}'!M5*'6. Population {year}'!$M5*365/1000000)</f>
        <v>10582.872733766666</v>
      </c>
      <c r="N5" s="62">
        <f>IF('5. Food supply per cap {year}'!N5*'6. Population {year}'!$M5=0," ",'5. Food supply per cap {year}'!N5*'6. Population {year}'!$M5*365/1000000)</f>
        <v>10549.360536166669</v>
      </c>
      <c r="O5" s="62">
        <f>IF('5. Food supply per cap {year}'!O5*'6. Population {year}'!$M5=0," ",'5. Food supply per cap {year}'!O5*'6. Population {year}'!$M5*365/1000000)</f>
        <v>6162.0553337000001</v>
      </c>
      <c r="P5" s="62">
        <f>IF('5. Food supply per cap {year}'!P5*'6. Population {year}'!$M5=0," ",'5. Food supply per cap {year}'!P5*'6. Population {year}'!$M5*365/1000000)</f>
        <v>2449.1831079333333</v>
      </c>
      <c r="Q5" s="62">
        <f>IF('5. Food supply per cap {year}'!Q5*'6. Population {year}'!$M5=0," ",'5. Food supply per cap {year}'!Q5*'6. Population {year}'!$M5*365/1000000)</f>
        <v>18102.172070266668</v>
      </c>
      <c r="R5" s="62">
        <f>IF('5. Food supply per cap {year}'!R5*'6. Population {year}'!$M5=0," ",'5. Food supply per cap {year}'!R5*'6. Population {year}'!$M5*365/1000000)</f>
        <v>30976.44131493333</v>
      </c>
      <c r="S5" s="62" t="str">
        <f>IF('5. Food supply per cap {year}'!S5*'6. Population {year}'!$M5=0," ",'5. Food supply per cap {year}'!S5*'6. Population {year}'!$M5*365/1000000)</f>
        <v xml:space="preserve"> </v>
      </c>
      <c r="T5" s="62">
        <f>IF('5. Food supply per cap {year}'!T5*'6. Population {year}'!$M5=0," ",'5. Food supply per cap {year}'!T5*'6. Population {year}'!$M5*365/1000000)</f>
        <v>29881.709526666666</v>
      </c>
      <c r="U5" s="62">
        <f>IF('5. Food supply per cap {year}'!U5*'6. Population {year}'!$M5=0," ",'5. Food supply per cap {year}'!U5*'6. Population {year}'!$M5*365/1000000)</f>
        <v>294408.84494069999</v>
      </c>
      <c r="V5" s="62">
        <f>IF('5. Food supply per cap {year}'!V5*'6. Population {year}'!$M5=0," ",'5. Food supply per cap {year}'!V5*'6. Population {year}'!$M5*365/1000000)</f>
        <v>21034.489360266667</v>
      </c>
      <c r="W5" s="62">
        <f>IF('5. Food supply per cap {year}'!W5*'6. Population {year}'!$M5=0," ",'5. Food supply per cap {year}'!W5*'6. Population {year}'!$M5*365/1000000)</f>
        <v>996.98787859999993</v>
      </c>
      <c r="X5" s="62">
        <f>IF('5. Food supply per cap {year}'!X5*'6. Population {year}'!$M5=0," ",'5. Food supply per cap {year}'!X5*'6. Population {year}'!$M5*365/1000000)</f>
        <v>213235.32064566665</v>
      </c>
      <c r="Y5" s="62" t="str">
        <f>IF('5. Food supply per cap {year}'!Y5*'6. Population {year}'!$M5=0," ",'5. Food supply per cap {year}'!Y5*'6. Population {year}'!$M5*365/1000000)</f>
        <v xml:space="preserve"> </v>
      </c>
    </row>
    <row r="6" spans="12:25" s="51" customFormat="1" ht="12.75"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12:25" s="63" customFormat="1" ht="12.75">
      <c r="L7" s="63" t="s">
        <v>25</v>
      </c>
      <c r="M7" s="64">
        <f t="shared" ref="M7:Y7" si="0">SUM(M4:M5)</f>
        <v>11114.127574133332</v>
      </c>
      <c r="N7" s="64">
        <f t="shared" si="0"/>
        <v>10704.632954800001</v>
      </c>
      <c r="O7" s="64">
        <f t="shared" si="0"/>
        <v>6191.9372364333331</v>
      </c>
      <c r="P7" s="64">
        <f t="shared" si="0"/>
        <v>2470.1760902333335</v>
      </c>
      <c r="Q7" s="64">
        <f t="shared" si="0"/>
        <v>20568.185549633334</v>
      </c>
      <c r="R7" s="64">
        <f t="shared" si="0"/>
        <v>31030.531341399997</v>
      </c>
      <c r="S7" s="64">
        <f t="shared" si="0"/>
        <v>0</v>
      </c>
      <c r="T7" s="64">
        <f t="shared" si="0"/>
        <v>31190.272090033333</v>
      </c>
      <c r="U7" s="64">
        <f t="shared" si="0"/>
        <v>383358.75870933331</v>
      </c>
      <c r="V7" s="64">
        <f t="shared" si="0"/>
        <v>21035.434990099999</v>
      </c>
      <c r="W7" s="64">
        <f t="shared" si="0"/>
        <v>1260.4403501666666</v>
      </c>
      <c r="X7" s="64">
        <f t="shared" si="0"/>
        <v>221438.84857579999</v>
      </c>
      <c r="Y7" s="64">
        <f t="shared" si="0"/>
        <v>0</v>
      </c>
    </row>
    <row r="8" spans="12:25" s="51" customFormat="1" ht="12.7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9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2" max="2" width="37" bestFit="1" customWidth="1"/>
    <col min="3" max="3" width="11.140625" bestFit="1" customWidth="1"/>
    <col min="5" max="5" width="9.140625" customWidth="1"/>
    <col min="6" max="6" width="23.28515625" customWidth="1"/>
  </cols>
  <sheetData>
    <row r="1" spans="1:17" ht="18.75">
      <c r="A1" s="57" t="s">
        <v>88</v>
      </c>
      <c r="B1" s="53"/>
      <c r="C1" s="53"/>
    </row>
    <row r="2" spans="1:17">
      <c r="A2" s="65" t="s">
        <v>205</v>
      </c>
      <c r="C2" s="53"/>
    </row>
    <row r="3" spans="1:17" s="51" customFormat="1" ht="12.75">
      <c r="A3" s="66"/>
      <c r="B3" s="106" t="s">
        <v>62</v>
      </c>
      <c r="C3" s="107"/>
    </row>
    <row r="4" spans="1:17" s="51" customFormat="1" ht="12.75">
      <c r="A4" s="66"/>
      <c r="C4" s="51" t="s">
        <v>200</v>
      </c>
    </row>
    <row r="5" spans="1:17" s="51" customFormat="1" ht="12.75">
      <c r="A5" s="66"/>
      <c r="B5" s="145" t="s">
        <v>63</v>
      </c>
      <c r="C5" s="51" t="s">
        <v>201</v>
      </c>
      <c r="F5" s="70" t="s">
        <v>188</v>
      </c>
      <c r="G5" s="66">
        <v>1</v>
      </c>
      <c r="H5" s="66">
        <v>2</v>
      </c>
      <c r="I5" s="66">
        <v>3</v>
      </c>
      <c r="J5" s="66">
        <v>4</v>
      </c>
      <c r="K5" s="66">
        <v>5</v>
      </c>
      <c r="L5" s="68">
        <v>6</v>
      </c>
      <c r="M5" s="66">
        <v>7</v>
      </c>
      <c r="N5" s="68">
        <v>8</v>
      </c>
      <c r="O5" s="66">
        <v>9</v>
      </c>
      <c r="P5" s="66">
        <v>10</v>
      </c>
      <c r="Q5" s="66">
        <v>11</v>
      </c>
    </row>
    <row r="6" spans="1:17" s="51" customFormat="1" ht="12.75">
      <c r="A6" s="66"/>
      <c r="B6" s="108" t="s">
        <v>202</v>
      </c>
      <c r="C6" s="72"/>
      <c r="F6" s="67"/>
      <c r="G6" s="54" t="s">
        <v>16</v>
      </c>
      <c r="H6" s="54" t="s">
        <v>46</v>
      </c>
      <c r="I6" s="54" t="s">
        <v>21</v>
      </c>
      <c r="J6" s="54" t="s">
        <v>17</v>
      </c>
      <c r="K6" s="54" t="s">
        <v>23</v>
      </c>
      <c r="L6" s="55" t="s">
        <v>11</v>
      </c>
      <c r="M6" s="54" t="s">
        <v>47</v>
      </c>
      <c r="N6" s="55" t="s">
        <v>48</v>
      </c>
      <c r="O6" s="54" t="s">
        <v>32</v>
      </c>
      <c r="P6" s="54" t="s">
        <v>66</v>
      </c>
      <c r="Q6" s="54" t="s">
        <v>49</v>
      </c>
    </row>
    <row r="7" spans="1:17" s="51" customFormat="1" ht="12.75">
      <c r="A7" s="66"/>
      <c r="B7" s="109" t="s">
        <v>11</v>
      </c>
      <c r="C7" s="72"/>
      <c r="F7" s="55" t="s">
        <v>43</v>
      </c>
      <c r="G7" s="121">
        <f>C23</f>
        <v>656.45862095760822</v>
      </c>
      <c r="H7" s="121">
        <f>C51</f>
        <v>2528.9479197987293</v>
      </c>
      <c r="I7" s="121">
        <f>C65</f>
        <v>1099.216571975358</v>
      </c>
      <c r="J7" s="121">
        <f>C37</f>
        <v>659.35831895431522</v>
      </c>
      <c r="K7" s="121">
        <f>C93</f>
        <v>904.20828260421831</v>
      </c>
      <c r="L7" s="121">
        <f>C9</f>
        <v>11930.402296434233</v>
      </c>
      <c r="M7" s="121">
        <f>C79</f>
        <v>948.43368903873909</v>
      </c>
      <c r="N7" s="121">
        <f>C178</f>
        <v>1190.8343462747268</v>
      </c>
      <c r="O7" s="121">
        <f>C136</f>
        <v>790.69585695811975</v>
      </c>
      <c r="P7" s="121">
        <f>C234</f>
        <v>1001.9006760861848</v>
      </c>
      <c r="Q7" s="121">
        <f>C108</f>
        <v>1293.7799199069032</v>
      </c>
    </row>
    <row r="8" spans="1:17" s="51" customFormat="1" ht="12.75">
      <c r="A8" s="66"/>
      <c r="B8" s="110" t="s">
        <v>64</v>
      </c>
      <c r="C8" s="72">
        <v>8.6765598489673643E-6</v>
      </c>
      <c r="F8" s="55" t="s">
        <v>44</v>
      </c>
      <c r="G8" s="122">
        <f>C24</f>
        <v>1.9344429297277668</v>
      </c>
      <c r="H8" s="122">
        <f>C52</f>
        <v>1.521913370522072</v>
      </c>
      <c r="I8" s="122">
        <f>C66</f>
        <v>2.3340389448976229</v>
      </c>
      <c r="J8" s="122">
        <f>C38</f>
        <v>1.0648520684834768</v>
      </c>
      <c r="K8" s="122">
        <f>C94</f>
        <v>2.105377124378105</v>
      </c>
      <c r="L8" s="122">
        <f>C10</f>
        <v>0.5</v>
      </c>
      <c r="M8" s="122">
        <f>C80</f>
        <v>1.7894144694757745</v>
      </c>
      <c r="N8" s="122">
        <f>C179</f>
        <v>1.4661060278251175</v>
      </c>
      <c r="O8" s="122">
        <f>C137</f>
        <v>2.8951325977326841</v>
      </c>
      <c r="P8" s="122">
        <f>C235</f>
        <v>1.0892633991202252</v>
      </c>
      <c r="Q8" s="122">
        <f>C109</f>
        <v>2.0189329814699506</v>
      </c>
    </row>
    <row r="9" spans="1:17" s="51" customFormat="1" ht="27.75" customHeight="1">
      <c r="A9" s="66"/>
      <c r="B9" s="110" t="s">
        <v>65</v>
      </c>
      <c r="C9" s="71">
        <v>11930.402296434233</v>
      </c>
      <c r="F9" s="56" t="s">
        <v>45</v>
      </c>
      <c r="G9" s="69">
        <f t="shared" ref="G9:Q9" si="0">G7*(1+G8)</f>
        <v>1926.3403589278932</v>
      </c>
      <c r="H9" s="69">
        <f t="shared" si="0"/>
        <v>6377.7875722943963</v>
      </c>
      <c r="I9" s="69">
        <f t="shared" si="0"/>
        <v>3664.8308598427043</v>
      </c>
      <c r="J9" s="69">
        <f t="shared" si="0"/>
        <v>1361.4773887646058</v>
      </c>
      <c r="K9" s="69">
        <f t="shared" si="0"/>
        <v>2807.9077164723521</v>
      </c>
      <c r="L9" s="69">
        <f t="shared" si="0"/>
        <v>17895.603444651351</v>
      </c>
      <c r="M9" s="69">
        <f t="shared" si="0"/>
        <v>2645.5746555429459</v>
      </c>
      <c r="N9" s="69">
        <f t="shared" si="0"/>
        <v>2936.7237594892867</v>
      </c>
      <c r="O9" s="69">
        <f t="shared" si="0"/>
        <v>3079.8652073297517</v>
      </c>
      <c r="P9" s="69">
        <f t="shared" si="0"/>
        <v>2093.234412100674</v>
      </c>
      <c r="Q9" s="69">
        <f t="shared" si="0"/>
        <v>3905.834870970501</v>
      </c>
    </row>
    <row r="10" spans="1:17" s="51" customFormat="1" ht="12.75">
      <c r="A10" s="66"/>
      <c r="B10" s="111" t="s">
        <v>67</v>
      </c>
      <c r="C10" s="112">
        <v>0.5</v>
      </c>
    </row>
    <row r="11" spans="1:17" s="51" customFormat="1" ht="12.75">
      <c r="A11" s="66"/>
      <c r="B11" s="111" t="s">
        <v>68</v>
      </c>
      <c r="C11" s="112">
        <v>1.0999999999999999</v>
      </c>
    </row>
    <row r="12" spans="1:17" s="51" customFormat="1" ht="12.75">
      <c r="A12" s="66"/>
      <c r="B12" s="111" t="s">
        <v>69</v>
      </c>
      <c r="C12" s="112">
        <v>0.69999999999999984</v>
      </c>
    </row>
    <row r="13" spans="1:17" s="51" customFormat="1" ht="12.75">
      <c r="A13" s="66"/>
      <c r="B13" s="113" t="s">
        <v>70</v>
      </c>
      <c r="C13" s="114">
        <v>0.75</v>
      </c>
    </row>
    <row r="14" spans="1:17" s="51" customFormat="1" ht="12.75">
      <c r="A14" s="66"/>
      <c r="B14" s="103" t="s">
        <v>71</v>
      </c>
      <c r="C14" s="104">
        <v>0.3125</v>
      </c>
    </row>
    <row r="15" spans="1:17" s="51" customFormat="1" ht="12.75">
      <c r="A15" s="66"/>
      <c r="B15" s="115" t="s">
        <v>72</v>
      </c>
      <c r="C15" s="112">
        <v>0.05</v>
      </c>
    </row>
    <row r="16" spans="1:17" s="51" customFormat="1" ht="12.75">
      <c r="A16" s="66"/>
      <c r="B16" s="116" t="s">
        <v>73</v>
      </c>
      <c r="C16" s="114">
        <v>0.39999999999999991</v>
      </c>
    </row>
    <row r="17" spans="1:3" s="51" customFormat="1" ht="12.75">
      <c r="A17" s="66"/>
      <c r="B17" s="103" t="s">
        <v>74</v>
      </c>
      <c r="C17" s="105">
        <v>15658.653014069929</v>
      </c>
    </row>
    <row r="18" spans="1:3" s="51" customFormat="1" ht="12.75">
      <c r="A18" s="66"/>
      <c r="B18" s="115" t="s">
        <v>75</v>
      </c>
      <c r="C18" s="71">
        <v>12526.922411255944</v>
      </c>
    </row>
    <row r="19" spans="1:3" s="51" customFormat="1" ht="12.75">
      <c r="A19" s="66"/>
      <c r="B19" s="115" t="s">
        <v>76</v>
      </c>
      <c r="C19" s="117">
        <v>16702.563215007922</v>
      </c>
    </row>
    <row r="20" spans="1:3" s="51" customFormat="1" ht="12.75">
      <c r="A20" s="66"/>
      <c r="B20" s="109"/>
      <c r="C20" s="72"/>
    </row>
    <row r="21" spans="1:3" s="51" customFormat="1" ht="12.75">
      <c r="A21" s="66"/>
      <c r="B21" s="109" t="s">
        <v>16</v>
      </c>
      <c r="C21" s="72"/>
    </row>
    <row r="22" spans="1:3" s="51" customFormat="1" ht="12.75">
      <c r="A22" s="66"/>
      <c r="B22" s="110" t="s">
        <v>64</v>
      </c>
      <c r="C22" s="72">
        <v>1.270440558130429E-2</v>
      </c>
    </row>
    <row r="23" spans="1:3" s="51" customFormat="1" ht="12.75">
      <c r="A23" s="66"/>
      <c r="B23" s="110" t="s">
        <v>65</v>
      </c>
      <c r="C23" s="71">
        <v>656.45862095760822</v>
      </c>
    </row>
    <row r="24" spans="1:3" s="51" customFormat="1" ht="12.75">
      <c r="A24" s="66"/>
      <c r="B24" s="111" t="s">
        <v>67</v>
      </c>
      <c r="C24" s="112">
        <v>1.9344429297277668</v>
      </c>
    </row>
    <row r="25" spans="1:3" s="51" customFormat="1" ht="12.75">
      <c r="A25" s="66"/>
      <c r="B25" s="111" t="s">
        <v>68</v>
      </c>
      <c r="C25" s="112">
        <v>2.5000000000000009</v>
      </c>
    </row>
    <row r="26" spans="1:3" s="51" customFormat="1" ht="12.75">
      <c r="A26" s="66"/>
      <c r="B26" s="111" t="s">
        <v>69</v>
      </c>
      <c r="C26" s="112">
        <v>0.70000000000000007</v>
      </c>
    </row>
    <row r="27" spans="1:3" s="51" customFormat="1" ht="12.75">
      <c r="A27" s="66"/>
      <c r="B27" s="113" t="s">
        <v>70</v>
      </c>
      <c r="C27" s="114">
        <v>0.75</v>
      </c>
    </row>
    <row r="28" spans="1:3" s="51" customFormat="1" ht="12.75">
      <c r="A28" s="66"/>
      <c r="B28" s="103" t="s">
        <v>71</v>
      </c>
      <c r="C28" s="104">
        <v>1.209026831079854</v>
      </c>
    </row>
    <row r="29" spans="1:3" s="51" customFormat="1" ht="12.75">
      <c r="A29" s="66"/>
      <c r="B29" s="115" t="s">
        <v>72</v>
      </c>
      <c r="C29" s="112">
        <v>0.19344429297277671</v>
      </c>
    </row>
    <row r="30" spans="1:3" s="51" customFormat="1" ht="12.75">
      <c r="A30" s="66"/>
      <c r="B30" s="116" t="s">
        <v>73</v>
      </c>
      <c r="C30" s="114">
        <v>1.5475543437822128</v>
      </c>
    </row>
    <row r="31" spans="1:3" s="51" customFormat="1" ht="12.75">
      <c r="A31" s="66"/>
      <c r="B31" s="103" t="s">
        <v>74</v>
      </c>
      <c r="C31" s="105">
        <v>1447.1513372293275</v>
      </c>
    </row>
    <row r="32" spans="1:3" s="51" customFormat="1" ht="12.75">
      <c r="A32" s="66"/>
      <c r="B32" s="115" t="s">
        <v>75</v>
      </c>
      <c r="C32" s="71">
        <v>782.96945556108278</v>
      </c>
    </row>
    <row r="33" spans="1:3" s="51" customFormat="1" ht="12.75">
      <c r="A33" s="66"/>
      <c r="B33" s="115" t="s">
        <v>76</v>
      </c>
      <c r="C33" s="117">
        <v>1668.545297785409</v>
      </c>
    </row>
    <row r="34" spans="1:3" s="51" customFormat="1" ht="12.75">
      <c r="A34" s="66"/>
      <c r="B34" s="109"/>
      <c r="C34" s="72"/>
    </row>
    <row r="35" spans="1:3" s="51" customFormat="1" ht="12.75">
      <c r="A35" s="66"/>
      <c r="B35" s="109" t="s">
        <v>17</v>
      </c>
      <c r="C35" s="72"/>
    </row>
    <row r="36" spans="1:3" s="51" customFormat="1" ht="12.75">
      <c r="A36" s="66"/>
      <c r="B36" s="110" t="s">
        <v>64</v>
      </c>
      <c r="C36" s="72">
        <v>6.9840858411240351E-3</v>
      </c>
    </row>
    <row r="37" spans="1:3" s="51" customFormat="1" ht="12.75">
      <c r="A37" s="66"/>
      <c r="B37" s="110" t="s">
        <v>65</v>
      </c>
      <c r="C37" s="71">
        <v>659.35831895431522</v>
      </c>
    </row>
    <row r="38" spans="1:3" s="51" customFormat="1" ht="12.75">
      <c r="A38" s="66"/>
      <c r="B38" s="111" t="s">
        <v>67</v>
      </c>
      <c r="C38" s="112">
        <v>1.0648520684834768</v>
      </c>
    </row>
    <row r="39" spans="1:3" s="51" customFormat="1" ht="12.75">
      <c r="A39" s="66"/>
      <c r="B39" s="111" t="s">
        <v>68</v>
      </c>
      <c r="C39" s="112">
        <v>2.3000000000000007</v>
      </c>
    </row>
    <row r="40" spans="1:3" s="51" customFormat="1" ht="12.75">
      <c r="A40" s="66"/>
      <c r="B40" s="111" t="s">
        <v>69</v>
      </c>
      <c r="C40" s="112">
        <v>0.70000000000000007</v>
      </c>
    </row>
    <row r="41" spans="1:3" s="51" customFormat="1" ht="12.75">
      <c r="A41" s="66"/>
      <c r="B41" s="113" t="s">
        <v>70</v>
      </c>
      <c r="C41" s="114">
        <v>0.75000000000000011</v>
      </c>
    </row>
    <row r="42" spans="1:3" s="51" customFormat="1" ht="12.75">
      <c r="A42" s="66"/>
      <c r="B42" s="103" t="s">
        <v>71</v>
      </c>
      <c r="C42" s="104">
        <v>0.66553254280217322</v>
      </c>
    </row>
    <row r="43" spans="1:3" s="51" customFormat="1" ht="12.75">
      <c r="A43" s="66"/>
      <c r="B43" s="115" t="s">
        <v>72</v>
      </c>
      <c r="C43" s="112">
        <v>0.10648520684834768</v>
      </c>
    </row>
    <row r="44" spans="1:3" s="51" customFormat="1" ht="12.75">
      <c r="A44" s="66"/>
      <c r="B44" s="116" t="s">
        <v>73</v>
      </c>
      <c r="C44" s="114">
        <v>0.85188165478678135</v>
      </c>
    </row>
    <row r="45" spans="1:3" s="51" customFormat="1" ht="12.75">
      <c r="A45" s="66"/>
      <c r="B45" s="103" t="s">
        <v>74</v>
      </c>
      <c r="C45" s="105">
        <v>1083.6891623639413</v>
      </c>
    </row>
    <row r="46" spans="1:3" s="51" customFormat="1" ht="12.75">
      <c r="A46" s="66"/>
      <c r="B46" s="115" t="s">
        <v>75</v>
      </c>
      <c r="C46" s="71">
        <v>727.25125389985533</v>
      </c>
    </row>
    <row r="47" spans="1:3" s="51" customFormat="1" ht="12.75">
      <c r="A47" s="66"/>
      <c r="B47" s="115" t="s">
        <v>76</v>
      </c>
      <c r="C47" s="117">
        <v>1202.5017985186373</v>
      </c>
    </row>
    <row r="48" spans="1:3" s="51" customFormat="1" ht="12.75">
      <c r="A48" s="66"/>
      <c r="B48" s="109"/>
      <c r="C48" s="72"/>
    </row>
    <row r="49" spans="1:3" s="51" customFormat="1" ht="12.75">
      <c r="A49" s="66"/>
      <c r="B49" s="109" t="s">
        <v>46</v>
      </c>
      <c r="C49" s="72"/>
    </row>
    <row r="50" spans="1:3" s="51" customFormat="1" ht="12.75">
      <c r="A50" s="66"/>
      <c r="B50" s="110" t="s">
        <v>64</v>
      </c>
      <c r="C50" s="72">
        <v>3.5802413180458948E-3</v>
      </c>
    </row>
    <row r="51" spans="1:3" s="51" customFormat="1" ht="12.75">
      <c r="A51" s="66"/>
      <c r="B51" s="110" t="s">
        <v>65</v>
      </c>
      <c r="C51" s="71">
        <v>2528.9479197987293</v>
      </c>
    </row>
    <row r="52" spans="1:3" s="51" customFormat="1" ht="12.75">
      <c r="A52" s="66"/>
      <c r="B52" s="111" t="s">
        <v>67</v>
      </c>
      <c r="C52" s="112">
        <v>1.521913370522072</v>
      </c>
    </row>
    <row r="53" spans="1:3" s="51" customFormat="1" ht="12.75">
      <c r="A53" s="66"/>
      <c r="B53" s="111" t="s">
        <v>68</v>
      </c>
      <c r="C53" s="112">
        <v>1.8000000000000005</v>
      </c>
    </row>
    <row r="54" spans="1:3" s="51" customFormat="1" ht="12.75">
      <c r="A54" s="66"/>
      <c r="B54" s="111" t="s">
        <v>69</v>
      </c>
      <c r="C54" s="112">
        <v>0.70000000000000007</v>
      </c>
    </row>
    <row r="55" spans="1:3" s="51" customFormat="1" ht="12.75">
      <c r="A55" s="66"/>
      <c r="B55" s="113" t="s">
        <v>70</v>
      </c>
      <c r="C55" s="114">
        <v>0.75</v>
      </c>
    </row>
    <row r="56" spans="1:3" s="51" customFormat="1" ht="12.75">
      <c r="A56" s="66"/>
      <c r="B56" s="103" t="s">
        <v>71</v>
      </c>
      <c r="C56" s="104">
        <v>0.95119585657629535</v>
      </c>
    </row>
    <row r="57" spans="1:3" s="51" customFormat="1" ht="12.75">
      <c r="A57" s="66"/>
      <c r="B57" s="115" t="s">
        <v>72</v>
      </c>
      <c r="C57" s="112">
        <v>0.15219133705220725</v>
      </c>
    </row>
    <row r="58" spans="1:3" s="51" customFormat="1" ht="12.75">
      <c r="A58" s="66"/>
      <c r="B58" s="116" t="s">
        <v>73</v>
      </c>
      <c r="C58" s="114">
        <v>1.2175306964176575</v>
      </c>
    </row>
    <row r="59" spans="1:3" s="51" customFormat="1" ht="12.75">
      <c r="A59" s="66"/>
      <c r="B59" s="103" t="s">
        <v>74</v>
      </c>
      <c r="C59" s="105">
        <v>3412.555288231013</v>
      </c>
    </row>
    <row r="60" spans="1:3" s="51" customFormat="1" ht="12.75">
      <c r="A60" s="66"/>
      <c r="B60" s="115" t="s">
        <v>75</v>
      </c>
      <c r="C60" s="71">
        <v>2670.3250987478959</v>
      </c>
    </row>
    <row r="61" spans="1:3" s="51" customFormat="1" ht="12.75">
      <c r="A61" s="66"/>
      <c r="B61" s="115" t="s">
        <v>76</v>
      </c>
      <c r="C61" s="117">
        <v>3659.9653513920516</v>
      </c>
    </row>
    <row r="62" spans="1:3" s="51" customFormat="1" ht="12.75">
      <c r="A62" s="66"/>
      <c r="B62" s="109"/>
      <c r="C62" s="72"/>
    </row>
    <row r="63" spans="1:3" s="51" customFormat="1" ht="12.75">
      <c r="A63" s="66"/>
      <c r="B63" s="109" t="s">
        <v>21</v>
      </c>
      <c r="C63" s="72"/>
    </row>
    <row r="64" spans="1:3" s="51" customFormat="1" ht="12.75">
      <c r="A64" s="66"/>
      <c r="B64" s="110" t="s">
        <v>64</v>
      </c>
      <c r="C64" s="72">
        <v>9.3589880612807499E-3</v>
      </c>
    </row>
    <row r="65" spans="1:3" s="51" customFormat="1" ht="12.75">
      <c r="A65" s="66"/>
      <c r="B65" s="110" t="s">
        <v>65</v>
      </c>
      <c r="C65" s="71">
        <v>1099.216571975358</v>
      </c>
    </row>
    <row r="66" spans="1:3" s="51" customFormat="1" ht="12.75">
      <c r="A66" s="66"/>
      <c r="B66" s="111" t="s">
        <v>67</v>
      </c>
      <c r="C66" s="112">
        <v>2.3340389448976229</v>
      </c>
    </row>
    <row r="67" spans="1:3" s="51" customFormat="1" ht="12.75">
      <c r="A67" s="66"/>
      <c r="B67" s="111" t="s">
        <v>68</v>
      </c>
      <c r="C67" s="112">
        <v>1.7000000000000004</v>
      </c>
    </row>
    <row r="68" spans="1:3" s="51" customFormat="1" ht="12.75">
      <c r="A68" s="66"/>
      <c r="B68" s="111" t="s">
        <v>69</v>
      </c>
      <c r="C68" s="112">
        <v>0.7000000000000004</v>
      </c>
    </row>
    <row r="69" spans="1:3" s="51" customFormat="1" ht="12.75">
      <c r="A69" s="66"/>
      <c r="B69" s="113" t="s">
        <v>70</v>
      </c>
      <c r="C69" s="114">
        <v>0.75000000000000033</v>
      </c>
    </row>
    <row r="70" spans="1:3" s="51" customFormat="1" ht="12.75">
      <c r="A70" s="66"/>
      <c r="B70" s="103" t="s">
        <v>71</v>
      </c>
      <c r="C70" s="104">
        <v>1.4587743405610143</v>
      </c>
    </row>
    <row r="71" spans="1:3" s="51" customFormat="1" ht="12.75">
      <c r="A71" s="66"/>
      <c r="B71" s="115" t="s">
        <v>72</v>
      </c>
      <c r="C71" s="112">
        <v>0.23340389448976234</v>
      </c>
    </row>
    <row r="72" spans="1:3" s="51" customFormat="1" ht="12.75">
      <c r="A72" s="66"/>
      <c r="B72" s="116" t="s">
        <v>73</v>
      </c>
      <c r="C72" s="114">
        <v>1.8672311559180976</v>
      </c>
    </row>
    <row r="73" spans="1:3" s="51" customFormat="1" ht="12.75">
      <c r="A73" s="66"/>
      <c r="B73" s="103" t="s">
        <v>74</v>
      </c>
      <c r="C73" s="105">
        <v>2661.8772643663406</v>
      </c>
    </row>
    <row r="74" spans="1:3" s="51" customFormat="1" ht="12.75">
      <c r="A74" s="66"/>
      <c r="B74" s="115" t="s">
        <v>75</v>
      </c>
      <c r="C74" s="71">
        <v>1349.2422827579151</v>
      </c>
    </row>
    <row r="75" spans="1:3" s="51" customFormat="1" ht="12.75">
      <c r="A75" s="66"/>
      <c r="B75" s="115" t="s">
        <v>76</v>
      </c>
      <c r="C75" s="117">
        <v>3099.4222582358134</v>
      </c>
    </row>
    <row r="76" spans="1:3" s="51" customFormat="1" ht="12.75">
      <c r="A76" s="66"/>
      <c r="B76" s="109"/>
      <c r="C76" s="72"/>
    </row>
    <row r="77" spans="1:3" s="51" customFormat="1" ht="12.75">
      <c r="A77" s="66"/>
      <c r="B77" s="109" t="s">
        <v>77</v>
      </c>
      <c r="C77" s="72"/>
    </row>
    <row r="78" spans="1:3" s="51" customFormat="1" ht="12.75">
      <c r="A78" s="66"/>
      <c r="B78" s="110" t="s">
        <v>64</v>
      </c>
      <c r="C78" s="72">
        <v>8.1090456693823348E-3</v>
      </c>
    </row>
    <row r="79" spans="1:3" s="51" customFormat="1" ht="12.75">
      <c r="A79" s="66"/>
      <c r="B79" s="110" t="s">
        <v>65</v>
      </c>
      <c r="C79" s="71">
        <v>948.43368903873909</v>
      </c>
    </row>
    <row r="80" spans="1:3" s="51" customFormat="1" ht="12.75">
      <c r="A80" s="66"/>
      <c r="B80" s="111" t="s">
        <v>67</v>
      </c>
      <c r="C80" s="112">
        <v>1.7894144694757745</v>
      </c>
    </row>
    <row r="81" spans="1:3" s="51" customFormat="1" ht="12.75">
      <c r="A81" s="66"/>
      <c r="B81" s="111" t="s">
        <v>68</v>
      </c>
      <c r="C81" s="112">
        <v>1.7000000000000004</v>
      </c>
    </row>
    <row r="82" spans="1:3" s="51" customFormat="1" ht="12.75">
      <c r="A82" s="66"/>
      <c r="B82" s="111" t="s">
        <v>69</v>
      </c>
      <c r="C82" s="112">
        <v>0.70000000000000029</v>
      </c>
    </row>
    <row r="83" spans="1:3" s="51" customFormat="1" ht="12.75">
      <c r="A83" s="66"/>
      <c r="B83" s="113" t="s">
        <v>70</v>
      </c>
      <c r="C83" s="114">
        <v>0.75000000000000033</v>
      </c>
    </row>
    <row r="84" spans="1:3" s="51" customFormat="1" ht="12.75">
      <c r="A84" s="66"/>
      <c r="B84" s="103" t="s">
        <v>71</v>
      </c>
      <c r="C84" s="104">
        <v>1.1183840434223591</v>
      </c>
    </row>
    <row r="85" spans="1:3" s="51" customFormat="1" ht="12.75">
      <c r="A85" s="66"/>
      <c r="B85" s="115" t="s">
        <v>72</v>
      </c>
      <c r="C85" s="112">
        <v>0.17894144694757755</v>
      </c>
    </row>
    <row r="86" spans="1:3" s="51" customFormat="1" ht="12.75">
      <c r="A86" s="66"/>
      <c r="B86" s="116" t="s">
        <v>73</v>
      </c>
      <c r="C86" s="114">
        <v>1.4315315755806191</v>
      </c>
    </row>
    <row r="87" spans="1:3" s="51" customFormat="1" ht="12.75">
      <c r="A87" s="66"/>
      <c r="B87" s="103" t="s">
        <v>74</v>
      </c>
      <c r="C87" s="105">
        <v>2009.1451061136033</v>
      </c>
    </row>
    <row r="88" spans="1:3" s="51" customFormat="1" ht="12.75">
      <c r="A88" s="66"/>
      <c r="B88" s="115" t="s">
        <v>75</v>
      </c>
      <c r="C88" s="71">
        <v>1118.1475157707171</v>
      </c>
    </row>
    <row r="89" spans="1:3" s="51" customFormat="1" ht="12.75">
      <c r="A89" s="66"/>
      <c r="B89" s="115" t="s">
        <v>76</v>
      </c>
      <c r="C89" s="117">
        <v>2306.144302894565</v>
      </c>
    </row>
    <row r="90" spans="1:3" s="51" customFormat="1" ht="12.75">
      <c r="A90" s="66"/>
      <c r="B90" s="109"/>
      <c r="C90" s="72"/>
    </row>
    <row r="91" spans="1:3" s="51" customFormat="1" ht="12.75">
      <c r="A91" s="66"/>
      <c r="B91" s="118" t="s">
        <v>23</v>
      </c>
      <c r="C91" s="119"/>
    </row>
    <row r="92" spans="1:3" s="51" customFormat="1" ht="12.75">
      <c r="A92" s="66"/>
      <c r="B92" s="110" t="s">
        <v>64</v>
      </c>
      <c r="C92" s="72">
        <v>1.1846792484135674E-2</v>
      </c>
    </row>
    <row r="93" spans="1:3" s="51" customFormat="1" ht="12.75">
      <c r="A93" s="66"/>
      <c r="B93" s="110" t="s">
        <v>65</v>
      </c>
      <c r="C93" s="71">
        <v>904.20828260421831</v>
      </c>
    </row>
    <row r="94" spans="1:3" s="51" customFormat="1" ht="12.75">
      <c r="A94" s="66"/>
      <c r="B94" s="111" t="s">
        <v>67</v>
      </c>
      <c r="C94" s="112">
        <v>2.105377124378105</v>
      </c>
    </row>
    <row r="95" spans="1:3" s="51" customFormat="1" ht="12.75">
      <c r="A95" s="66"/>
      <c r="B95" s="111" t="s">
        <v>68</v>
      </c>
      <c r="C95" s="112">
        <v>2.3000000000000007</v>
      </c>
    </row>
    <row r="96" spans="1:3" s="51" customFormat="1" ht="12.75">
      <c r="A96" s="66"/>
      <c r="B96" s="111" t="s">
        <v>69</v>
      </c>
      <c r="C96" s="112">
        <v>0.70000000000000029</v>
      </c>
    </row>
    <row r="97" spans="1:3" s="51" customFormat="1" ht="12.75">
      <c r="A97" s="66"/>
      <c r="B97" s="113" t="s">
        <v>70</v>
      </c>
      <c r="C97" s="114">
        <v>0.75</v>
      </c>
    </row>
    <row r="98" spans="1:3" s="51" customFormat="1" ht="12.75">
      <c r="A98" s="66"/>
      <c r="B98" s="103" t="s">
        <v>71</v>
      </c>
      <c r="C98" s="104">
        <v>1.3158607027363156</v>
      </c>
    </row>
    <row r="99" spans="1:3" s="51" customFormat="1" ht="12.75">
      <c r="A99" s="66"/>
      <c r="B99" s="115" t="s">
        <v>72</v>
      </c>
      <c r="C99" s="112">
        <v>0.21053771243781044</v>
      </c>
    </row>
    <row r="100" spans="1:3" s="51" customFormat="1" ht="12.75">
      <c r="A100" s="66"/>
      <c r="B100" s="116" t="s">
        <v>73</v>
      </c>
      <c r="C100" s="114">
        <v>1.6843016995024838</v>
      </c>
    </row>
    <row r="101" spans="1:3" s="51" customFormat="1" ht="12.75">
      <c r="A101" s="66"/>
      <c r="B101" s="103" t="s">
        <v>74</v>
      </c>
      <c r="C101" s="105">
        <v>2073.5273208263579</v>
      </c>
    </row>
    <row r="102" spans="1:3" s="51" customFormat="1" ht="12.75">
      <c r="A102" s="66"/>
      <c r="B102" s="115" t="s">
        <v>75</v>
      </c>
      <c r="C102" s="71">
        <v>1091.2993287197612</v>
      </c>
    </row>
    <row r="103" spans="1:3" s="51" customFormat="1" ht="12.75">
      <c r="A103" s="66"/>
      <c r="B103" s="115" t="s">
        <v>76</v>
      </c>
      <c r="C103" s="117">
        <v>2400.9366515285569</v>
      </c>
    </row>
    <row r="104" spans="1:3" s="51" customFormat="1" ht="12.75">
      <c r="A104" s="66"/>
      <c r="B104" s="109"/>
      <c r="C104" s="72"/>
    </row>
    <row r="105" spans="1:3" s="51" customFormat="1" ht="12.75">
      <c r="A105" s="66"/>
      <c r="B105" s="108" t="s">
        <v>78</v>
      </c>
      <c r="C105" s="72"/>
    </row>
    <row r="106" spans="1:3" s="51" customFormat="1" ht="12.75">
      <c r="A106" s="66"/>
      <c r="B106" s="109" t="s">
        <v>79</v>
      </c>
      <c r="C106" s="72"/>
    </row>
    <row r="107" spans="1:3" s="51" customFormat="1" ht="12.75">
      <c r="A107" s="66"/>
      <c r="B107" s="110" t="s">
        <v>64</v>
      </c>
      <c r="C107" s="72">
        <v>1.0478340244550148E-2</v>
      </c>
    </row>
    <row r="108" spans="1:3" s="51" customFormat="1" ht="12.75">
      <c r="A108" s="66"/>
      <c r="B108" s="110" t="s">
        <v>65</v>
      </c>
      <c r="C108" s="71">
        <v>1293.7799199069032</v>
      </c>
    </row>
    <row r="109" spans="1:3" s="51" customFormat="1" ht="12.75">
      <c r="A109" s="66"/>
      <c r="B109" s="110" t="s">
        <v>67</v>
      </c>
      <c r="C109" s="112">
        <v>2.0189329814699506</v>
      </c>
    </row>
    <row r="110" spans="1:3" s="51" customFormat="1" ht="12.75">
      <c r="A110" s="66"/>
      <c r="B110" s="110" t="s">
        <v>68</v>
      </c>
      <c r="C110" s="112">
        <v>1.8000000000000005</v>
      </c>
    </row>
    <row r="111" spans="1:3" s="51" customFormat="1" ht="12.75">
      <c r="A111" s="66"/>
      <c r="B111" s="110" t="s">
        <v>69</v>
      </c>
      <c r="C111" s="112">
        <v>0.30000000000000004</v>
      </c>
    </row>
    <row r="112" spans="1:3" s="51" customFormat="1" ht="12.75">
      <c r="A112" s="66"/>
      <c r="B112" s="120" t="s">
        <v>70</v>
      </c>
      <c r="C112" s="112">
        <v>0.75</v>
      </c>
    </row>
    <row r="113" spans="1:3" s="51" customFormat="1" ht="12.75">
      <c r="A113" s="66"/>
      <c r="B113" s="103" t="s">
        <v>71</v>
      </c>
      <c r="C113" s="104">
        <v>0.65615321897773393</v>
      </c>
    </row>
    <row r="114" spans="1:3" s="51" customFormat="1" ht="12.75">
      <c r="A114" s="66"/>
      <c r="B114" s="115" t="s">
        <v>72</v>
      </c>
      <c r="C114" s="112">
        <v>0.20189329814699514</v>
      </c>
    </row>
    <row r="115" spans="1:3" s="51" customFormat="1" ht="12.75">
      <c r="A115" s="66"/>
      <c r="B115" s="116" t="s">
        <v>73</v>
      </c>
      <c r="C115" s="114">
        <v>0.80757319258798066</v>
      </c>
    </row>
    <row r="116" spans="1:3" s="51" customFormat="1" ht="12.75">
      <c r="A116" s="66"/>
      <c r="B116" s="103" t="s">
        <v>74</v>
      </c>
      <c r="C116" s="105">
        <v>2416.1010763071977</v>
      </c>
    </row>
    <row r="117" spans="1:3" s="51" customFormat="1" ht="12.75">
      <c r="A117" s="66"/>
      <c r="B117" s="115" t="s">
        <v>75</v>
      </c>
      <c r="C117" s="71">
        <v>1639.1095064916096</v>
      </c>
    </row>
    <row r="118" spans="1:3" s="51" customFormat="1" ht="12.75">
      <c r="A118" s="66"/>
      <c r="B118" s="115" t="s">
        <v>76</v>
      </c>
      <c r="C118" s="117">
        <v>2675.0982662457277</v>
      </c>
    </row>
    <row r="119" spans="1:3" s="51" customFormat="1" ht="12.75">
      <c r="A119" s="66"/>
      <c r="B119" s="109"/>
      <c r="C119" s="72"/>
    </row>
    <row r="120" spans="1:3" s="51" customFormat="1" ht="12.75">
      <c r="A120" s="66"/>
      <c r="B120" s="109" t="s">
        <v>80</v>
      </c>
      <c r="C120" s="72"/>
    </row>
    <row r="121" spans="1:3" s="51" customFormat="1" ht="12.75">
      <c r="A121" s="66"/>
      <c r="B121" s="110" t="s">
        <v>64</v>
      </c>
      <c r="C121" s="72">
        <v>5.2448552303785284E-3</v>
      </c>
    </row>
    <row r="122" spans="1:3" s="51" customFormat="1" ht="12.75">
      <c r="A122" s="66"/>
      <c r="B122" s="110" t="s">
        <v>65</v>
      </c>
      <c r="C122" s="71">
        <v>856.42184757555731</v>
      </c>
    </row>
    <row r="123" spans="1:3" s="51" customFormat="1" ht="12.75">
      <c r="A123" s="66"/>
      <c r="B123" s="110" t="s">
        <v>67</v>
      </c>
      <c r="C123" s="112">
        <v>0.68429529760904229</v>
      </c>
    </row>
    <row r="124" spans="1:3" s="51" customFormat="1" ht="12.75">
      <c r="A124" s="66"/>
      <c r="B124" s="110" t="s">
        <v>68</v>
      </c>
      <c r="C124" s="112">
        <v>1.4000000000000001</v>
      </c>
    </row>
    <row r="125" spans="1:3" s="51" customFormat="1" ht="12.75">
      <c r="A125" s="66"/>
      <c r="B125" s="110" t="s">
        <v>69</v>
      </c>
      <c r="C125" s="112">
        <v>0.29999999999999988</v>
      </c>
    </row>
    <row r="126" spans="1:3" s="51" customFormat="1" ht="12.75">
      <c r="A126" s="66"/>
      <c r="B126" s="120" t="s">
        <v>70</v>
      </c>
      <c r="C126" s="112">
        <v>0.74999999999999978</v>
      </c>
    </row>
    <row r="127" spans="1:3" s="51" customFormat="1" ht="12.75">
      <c r="A127" s="66"/>
      <c r="B127" s="103" t="s">
        <v>71</v>
      </c>
      <c r="C127" s="104">
        <v>0.22239597172293873</v>
      </c>
    </row>
    <row r="128" spans="1:3" s="51" customFormat="1" ht="12.75">
      <c r="A128" s="66"/>
      <c r="B128" s="115" t="s">
        <v>72</v>
      </c>
      <c r="C128" s="112">
        <v>6.8429529760904217E-2</v>
      </c>
    </row>
    <row r="129" spans="1:3" s="51" customFormat="1" ht="12.75">
      <c r="A129" s="66"/>
      <c r="B129" s="116" t="s">
        <v>73</v>
      </c>
      <c r="C129" s="114">
        <v>0.27371811904361698</v>
      </c>
    </row>
    <row r="130" spans="1:3" s="51" customFormat="1" ht="12.75">
      <c r="A130" s="66"/>
      <c r="B130" s="103" t="s">
        <v>74</v>
      </c>
      <c r="C130" s="105">
        <v>1046.8866165718778</v>
      </c>
    </row>
    <row r="131" spans="1:3" s="51" customFormat="1" ht="12.75">
      <c r="A131" s="66"/>
      <c r="B131" s="115" t="s">
        <v>75</v>
      </c>
      <c r="C131" s="71">
        <v>915.02639188211776</v>
      </c>
    </row>
    <row r="132" spans="1:3" s="51" customFormat="1" ht="12.75">
      <c r="A132" s="66"/>
      <c r="B132" s="115" t="s">
        <v>76</v>
      </c>
      <c r="C132" s="117">
        <v>1090.8400248017986</v>
      </c>
    </row>
    <row r="133" spans="1:3" s="51" customFormat="1" ht="12.75">
      <c r="A133" s="66"/>
      <c r="B133" s="109"/>
      <c r="C133" s="72"/>
    </row>
    <row r="134" spans="1:3" s="51" customFormat="1" ht="12.75">
      <c r="A134" s="66"/>
      <c r="B134" s="109" t="s">
        <v>32</v>
      </c>
      <c r="C134" s="72"/>
    </row>
    <row r="135" spans="1:3" s="51" customFormat="1" ht="12.75">
      <c r="A135" s="66"/>
      <c r="B135" s="110" t="s">
        <v>64</v>
      </c>
      <c r="C135" s="72">
        <v>1.0329171621772975E-2</v>
      </c>
    </row>
    <row r="136" spans="1:3" s="51" customFormat="1" ht="12.75">
      <c r="A136" s="66"/>
      <c r="B136" s="110" t="s">
        <v>65</v>
      </c>
      <c r="C136" s="71">
        <v>790.69585695811975</v>
      </c>
    </row>
    <row r="137" spans="1:3" s="51" customFormat="1" ht="12.75">
      <c r="A137" s="66"/>
      <c r="B137" s="110" t="s">
        <v>67</v>
      </c>
      <c r="C137" s="112">
        <v>2.8951325977326841</v>
      </c>
    </row>
    <row r="138" spans="1:3" s="51" customFormat="1" ht="12.75">
      <c r="A138" s="66"/>
      <c r="B138" s="110" t="s">
        <v>68</v>
      </c>
      <c r="C138" s="112">
        <v>2.3000000000000007</v>
      </c>
    </row>
    <row r="139" spans="1:3" s="51" customFormat="1" ht="12.75">
      <c r="A139" s="66"/>
      <c r="B139" s="110" t="s">
        <v>69</v>
      </c>
      <c r="C139" s="112">
        <v>0.29999999999999993</v>
      </c>
    </row>
    <row r="140" spans="1:3" s="51" customFormat="1" ht="12.75">
      <c r="A140" s="66"/>
      <c r="B140" s="120" t="s">
        <v>70</v>
      </c>
      <c r="C140" s="112">
        <v>0.75</v>
      </c>
    </row>
    <row r="141" spans="1:3" s="51" customFormat="1" ht="12.75">
      <c r="A141" s="66"/>
      <c r="B141" s="103" t="s">
        <v>71</v>
      </c>
      <c r="C141" s="104">
        <v>0.94091809426312156</v>
      </c>
    </row>
    <row r="142" spans="1:3" s="51" customFormat="1" ht="12.75">
      <c r="A142" s="66"/>
      <c r="B142" s="115" t="s">
        <v>72</v>
      </c>
      <c r="C142" s="112">
        <v>0.28951325977326847</v>
      </c>
    </row>
    <row r="143" spans="1:3" s="51" customFormat="1" ht="12.75">
      <c r="A143" s="66"/>
      <c r="B143" s="116" t="s">
        <v>73</v>
      </c>
      <c r="C143" s="114">
        <v>1.1580530390930737</v>
      </c>
    </row>
    <row r="144" spans="1:3" s="51" customFormat="1" ht="12.75">
      <c r="A144" s="66"/>
      <c r="B144" s="103" t="s">
        <v>74</v>
      </c>
      <c r="C144" s="105">
        <v>1547.3242217077018</v>
      </c>
    </row>
    <row r="145" spans="1:3" s="51" customFormat="1" ht="12.75">
      <c r="A145" s="66"/>
      <c r="B145" s="115" t="s">
        <v>75</v>
      </c>
      <c r="C145" s="71">
        <v>1023.5045845733756</v>
      </c>
    </row>
    <row r="146" spans="1:3" s="51" customFormat="1" ht="12.75">
      <c r="A146" s="66"/>
      <c r="B146" s="115" t="s">
        <v>76</v>
      </c>
      <c r="C146" s="117">
        <v>1721.9307674191436</v>
      </c>
    </row>
    <row r="147" spans="1:3" s="51" customFormat="1" ht="12.75">
      <c r="A147" s="66"/>
      <c r="B147" s="109"/>
      <c r="C147" s="72"/>
    </row>
    <row r="148" spans="1:3" s="51" customFormat="1" ht="12.75">
      <c r="A148" s="66"/>
      <c r="B148" s="109" t="s">
        <v>81</v>
      </c>
      <c r="C148" s="72"/>
    </row>
    <row r="149" spans="1:3" s="51" customFormat="1" ht="12.75">
      <c r="A149" s="66"/>
      <c r="B149" s="110" t="s">
        <v>64</v>
      </c>
      <c r="C149" s="72">
        <v>1.438721703161841E-5</v>
      </c>
    </row>
    <row r="150" spans="1:3" s="51" customFormat="1" ht="12.75">
      <c r="A150" s="66"/>
      <c r="B150" s="110" t="s">
        <v>65</v>
      </c>
      <c r="C150" s="71">
        <v>226.04259017089714</v>
      </c>
    </row>
    <row r="151" spans="1:3" s="51" customFormat="1" ht="12.75">
      <c r="A151" s="66"/>
      <c r="B151" s="110" t="s">
        <v>67</v>
      </c>
      <c r="C151" s="112">
        <v>2.4148288037703622</v>
      </c>
    </row>
    <row r="152" spans="1:3" s="51" customFormat="1" ht="12.75">
      <c r="A152" s="66"/>
      <c r="B152" s="110" t="s">
        <v>68</v>
      </c>
      <c r="C152" s="112">
        <v>0.30000000000000004</v>
      </c>
    </row>
    <row r="153" spans="1:3" s="51" customFormat="1" ht="12.75">
      <c r="A153" s="66"/>
      <c r="B153" s="110" t="s">
        <v>69</v>
      </c>
      <c r="C153" s="112">
        <v>0.3</v>
      </c>
    </row>
    <row r="154" spans="1:3" s="51" customFormat="1" ht="12.75">
      <c r="A154" s="66"/>
      <c r="B154" s="120" t="s">
        <v>70</v>
      </c>
      <c r="C154" s="112">
        <v>0.75</v>
      </c>
    </row>
    <row r="155" spans="1:3" s="51" customFormat="1" ht="12.75">
      <c r="A155" s="66"/>
      <c r="B155" s="103" t="s">
        <v>71</v>
      </c>
      <c r="C155" s="104">
        <v>0.78481936122536777</v>
      </c>
    </row>
    <row r="156" spans="1:3" s="51" customFormat="1" ht="12.75">
      <c r="A156" s="66"/>
      <c r="B156" s="115" t="s">
        <v>72</v>
      </c>
      <c r="C156" s="112">
        <v>0.24148288037703625</v>
      </c>
    </row>
    <row r="157" spans="1:3" s="51" customFormat="1" ht="12.75">
      <c r="A157" s="66"/>
      <c r="B157" s="116" t="s">
        <v>73</v>
      </c>
      <c r="C157" s="114">
        <v>0.96593152150814487</v>
      </c>
    </row>
    <row r="158" spans="1:3" s="51" customFormat="1" ht="12.75">
      <c r="A158" s="66"/>
      <c r="B158" s="103" t="s">
        <v>74</v>
      </c>
      <c r="C158" s="105">
        <v>403.42185371500057</v>
      </c>
    </row>
    <row r="159" spans="1:3" s="51" customFormat="1" ht="12.75">
      <c r="A159" s="66"/>
      <c r="B159" s="115" t="s">
        <v>75</v>
      </c>
      <c r="C159" s="71">
        <v>280.62082510754436</v>
      </c>
    </row>
    <row r="160" spans="1:3" s="51" customFormat="1" ht="12.75">
      <c r="A160" s="66"/>
      <c r="B160" s="115" t="s">
        <v>76</v>
      </c>
      <c r="C160" s="117">
        <v>444.35552991748597</v>
      </c>
    </row>
    <row r="161" spans="1:3" s="51" customFormat="1" ht="12.75">
      <c r="A161" s="66"/>
      <c r="B161" s="109"/>
      <c r="C161" s="72"/>
    </row>
    <row r="162" spans="1:3" s="51" customFormat="1" ht="12.75">
      <c r="A162" s="66"/>
      <c r="B162" s="109" t="s">
        <v>82</v>
      </c>
      <c r="C162" s="72"/>
    </row>
    <row r="163" spans="1:3" s="51" customFormat="1" ht="12.75">
      <c r="A163" s="66"/>
      <c r="B163" s="110" t="s">
        <v>64</v>
      </c>
      <c r="C163" s="72">
        <v>4.6219330433033496E-3</v>
      </c>
    </row>
    <row r="164" spans="1:3" s="51" customFormat="1" ht="12.75">
      <c r="A164" s="66"/>
      <c r="B164" s="110" t="s">
        <v>65</v>
      </c>
      <c r="C164" s="71">
        <v>1911.4057189271668</v>
      </c>
    </row>
    <row r="165" spans="1:3" s="51" customFormat="1" ht="12.75">
      <c r="A165" s="66"/>
      <c r="B165" s="110" t="s">
        <v>67</v>
      </c>
      <c r="C165" s="112">
        <v>1.0649910155644604</v>
      </c>
    </row>
    <row r="166" spans="1:3" s="51" customFormat="1" ht="12.75">
      <c r="A166" s="66"/>
      <c r="B166" s="110" t="s">
        <v>68</v>
      </c>
      <c r="C166" s="112">
        <v>2.3000000000000007</v>
      </c>
    </row>
    <row r="167" spans="1:3" s="51" customFormat="1" ht="12.75">
      <c r="A167" s="66"/>
      <c r="B167" s="110" t="s">
        <v>69</v>
      </c>
      <c r="C167" s="112">
        <v>0.30000000000000004</v>
      </c>
    </row>
    <row r="168" spans="1:3" s="51" customFormat="1" ht="12.75">
      <c r="A168" s="66"/>
      <c r="B168" s="120" t="s">
        <v>70</v>
      </c>
      <c r="C168" s="112">
        <v>0.75</v>
      </c>
    </row>
    <row r="169" spans="1:3" s="51" customFormat="1" ht="12.75">
      <c r="A169" s="66"/>
      <c r="B169" s="103" t="s">
        <v>71</v>
      </c>
      <c r="C169" s="104">
        <v>0.34612208005844969</v>
      </c>
    </row>
    <row r="170" spans="1:3" s="51" customFormat="1" ht="12.75">
      <c r="A170" s="66"/>
      <c r="B170" s="115" t="s">
        <v>72</v>
      </c>
      <c r="C170" s="112">
        <v>0.10649910155644605</v>
      </c>
    </row>
    <row r="171" spans="1:3" s="51" customFormat="1" ht="12.75">
      <c r="A171" s="66"/>
      <c r="B171" s="116" t="s">
        <v>73</v>
      </c>
      <c r="C171" s="114">
        <v>0.42599640622578427</v>
      </c>
    </row>
    <row r="172" spans="1:3" s="51" customFormat="1" ht="12.75">
      <c r="A172" s="66"/>
      <c r="B172" s="103" t="s">
        <v>74</v>
      </c>
      <c r="C172" s="105">
        <v>2242.6956569895351</v>
      </c>
    </row>
    <row r="173" spans="1:3" s="51" customFormat="1" ht="12.75">
      <c r="A173" s="66"/>
      <c r="B173" s="115" t="s">
        <v>75</v>
      </c>
      <c r="C173" s="71">
        <v>2013.3410844848183</v>
      </c>
    </row>
    <row r="174" spans="1:3" s="51" customFormat="1" ht="12.75">
      <c r="A174" s="66"/>
      <c r="B174" s="115" t="s">
        <v>76</v>
      </c>
      <c r="C174" s="117">
        <v>2319.1471811577726</v>
      </c>
    </row>
    <row r="175" spans="1:3" s="51" customFormat="1" ht="12.75">
      <c r="A175" s="66"/>
      <c r="B175" s="109"/>
      <c r="C175" s="72"/>
    </row>
    <row r="176" spans="1:3" s="51" customFormat="1" ht="12.75">
      <c r="A176" s="66"/>
      <c r="B176" s="109" t="s">
        <v>48</v>
      </c>
      <c r="C176" s="72"/>
    </row>
    <row r="177" spans="1:3" s="51" customFormat="1" ht="12.75">
      <c r="A177" s="66"/>
      <c r="B177" s="110" t="s">
        <v>64</v>
      </c>
      <c r="C177" s="72">
        <v>7.0973798337461806E-3</v>
      </c>
    </row>
    <row r="178" spans="1:3" s="51" customFormat="1" ht="12.75">
      <c r="A178" s="66"/>
      <c r="B178" s="110" t="s">
        <v>65</v>
      </c>
      <c r="C178" s="71">
        <v>1190.8343462747268</v>
      </c>
    </row>
    <row r="179" spans="1:3" s="51" customFormat="1" ht="12.75">
      <c r="A179" s="66"/>
      <c r="B179" s="110" t="s">
        <v>67</v>
      </c>
      <c r="C179" s="112">
        <v>1.4661060278251175</v>
      </c>
    </row>
    <row r="180" spans="1:3" s="51" customFormat="1" ht="12.75">
      <c r="A180" s="66"/>
      <c r="B180" s="110" t="s">
        <v>68</v>
      </c>
      <c r="C180" s="112">
        <v>0.99999999999999989</v>
      </c>
    </row>
    <row r="181" spans="1:3" s="51" customFormat="1" ht="12.75">
      <c r="A181" s="66"/>
      <c r="B181" s="110" t="s">
        <v>69</v>
      </c>
      <c r="C181" s="112">
        <v>0.3</v>
      </c>
    </row>
    <row r="182" spans="1:3" s="51" customFormat="1" ht="12.75">
      <c r="A182" s="66"/>
      <c r="B182" s="120" t="s">
        <v>70</v>
      </c>
      <c r="C182" s="112">
        <v>0.74999999999999989</v>
      </c>
    </row>
    <row r="183" spans="1:3" s="51" customFormat="1" ht="12.75">
      <c r="A183" s="66"/>
      <c r="B183" s="103" t="s">
        <v>71</v>
      </c>
      <c r="C183" s="104">
        <v>0.47648445904316328</v>
      </c>
    </row>
    <row r="184" spans="1:3" s="51" customFormat="1" ht="12.75">
      <c r="A184" s="66"/>
      <c r="B184" s="115" t="s">
        <v>72</v>
      </c>
      <c r="C184" s="112">
        <v>0.14661060278251178</v>
      </c>
    </row>
    <row r="185" spans="1:3" s="51" customFormat="1" ht="12.75">
      <c r="A185" s="66"/>
      <c r="B185" s="116" t="s">
        <v>73</v>
      </c>
      <c r="C185" s="114">
        <v>0.58644241113004725</v>
      </c>
    </row>
    <row r="186" spans="1:3" s="51" customFormat="1" ht="12.75">
      <c r="A186" s="66"/>
      <c r="B186" s="103" t="s">
        <v>74</v>
      </c>
      <c r="C186" s="105">
        <v>1734.2555422600715</v>
      </c>
    </row>
    <row r="187" spans="1:3" s="51" customFormat="1" ht="12.75">
      <c r="A187" s="66"/>
      <c r="B187" s="115" t="s">
        <v>75</v>
      </c>
      <c r="C187" s="71">
        <v>1358.040868116371</v>
      </c>
    </row>
    <row r="188" spans="1:3" s="51" customFormat="1" ht="12.75">
      <c r="A188" s="66"/>
      <c r="B188" s="115" t="s">
        <v>76</v>
      </c>
      <c r="C188" s="117">
        <v>1859.6604336413052</v>
      </c>
    </row>
    <row r="189" spans="1:3" s="51" customFormat="1" ht="12.75">
      <c r="A189" s="66"/>
      <c r="B189" s="109"/>
      <c r="C189" s="72"/>
    </row>
    <row r="190" spans="1:3" s="51" customFormat="1" ht="12.75">
      <c r="A190" s="66"/>
      <c r="B190" s="109" t="s">
        <v>83</v>
      </c>
      <c r="C190" s="72"/>
    </row>
    <row r="191" spans="1:3" s="51" customFormat="1" ht="12.75">
      <c r="A191" s="66"/>
      <c r="B191" s="110" t="s">
        <v>64</v>
      </c>
      <c r="C191" s="72">
        <v>7.6404354521222061E-3</v>
      </c>
    </row>
    <row r="192" spans="1:3" s="51" customFormat="1" ht="12.75">
      <c r="A192" s="66"/>
      <c r="B192" s="110" t="s">
        <v>65</v>
      </c>
      <c r="C192" s="71">
        <v>1193.7188666741993</v>
      </c>
    </row>
    <row r="193" spans="1:3" s="51" customFormat="1" ht="12.75">
      <c r="A193" s="66"/>
      <c r="B193" s="110" t="s">
        <v>67</v>
      </c>
      <c r="C193" s="112">
        <v>0.68429529760904262</v>
      </c>
    </row>
    <row r="194" spans="1:3" s="51" customFormat="1" ht="12.75">
      <c r="A194" s="66"/>
      <c r="B194" s="110" t="s">
        <v>68</v>
      </c>
      <c r="C194" s="112">
        <v>2.5000000000000009</v>
      </c>
    </row>
    <row r="195" spans="1:3" s="51" customFormat="1" ht="12.75">
      <c r="A195" s="66"/>
      <c r="B195" s="110" t="s">
        <v>69</v>
      </c>
      <c r="C195" s="112">
        <v>0.30000000000000004</v>
      </c>
    </row>
    <row r="196" spans="1:3" s="51" customFormat="1" ht="12.75">
      <c r="A196" s="66"/>
      <c r="B196" s="120" t="s">
        <v>70</v>
      </c>
      <c r="C196" s="112">
        <v>0.75000000000000011</v>
      </c>
    </row>
    <row r="197" spans="1:3" s="51" customFormat="1" ht="12.75">
      <c r="A197" s="66"/>
      <c r="B197" s="103" t="s">
        <v>71</v>
      </c>
      <c r="C197" s="104">
        <v>0.22239597172293876</v>
      </c>
    </row>
    <row r="198" spans="1:3" s="51" customFormat="1" ht="12.75">
      <c r="A198" s="66"/>
      <c r="B198" s="115" t="s">
        <v>72</v>
      </c>
      <c r="C198" s="112">
        <v>6.8429529760904273E-2</v>
      </c>
    </row>
    <row r="199" spans="1:3" s="51" customFormat="1" ht="12.75">
      <c r="A199" s="66"/>
      <c r="B199" s="116" t="s">
        <v>73</v>
      </c>
      <c r="C199" s="114">
        <v>0.27371811904361709</v>
      </c>
    </row>
    <row r="200" spans="1:3" s="51" customFormat="1" ht="12.75">
      <c r="A200" s="66"/>
      <c r="B200" s="103" t="s">
        <v>74</v>
      </c>
      <c r="C200" s="105">
        <v>1459.1971339922131</v>
      </c>
    </row>
    <row r="201" spans="1:3" s="51" customFormat="1" ht="12.75">
      <c r="A201" s="66"/>
      <c r="B201" s="115" t="s">
        <v>75</v>
      </c>
      <c r="C201" s="71">
        <v>1275.4044873874345</v>
      </c>
    </row>
    <row r="202" spans="1:3" s="51" customFormat="1" ht="12.75">
      <c r="A202" s="66"/>
      <c r="B202" s="115" t="s">
        <v>76</v>
      </c>
      <c r="C202" s="117">
        <v>1520.461349527139</v>
      </c>
    </row>
    <row r="203" spans="1:3" s="51" customFormat="1" ht="12.75">
      <c r="A203" s="66"/>
      <c r="B203" s="109"/>
      <c r="C203" s="72"/>
    </row>
    <row r="204" spans="1:3" s="51" customFormat="1" ht="12.75">
      <c r="A204" s="66"/>
      <c r="B204" s="109" t="s">
        <v>85</v>
      </c>
      <c r="C204" s="72"/>
    </row>
    <row r="205" spans="1:3" s="51" customFormat="1" ht="12.75">
      <c r="A205" s="66"/>
      <c r="B205" s="110" t="s">
        <v>64</v>
      </c>
      <c r="C205" s="72">
        <v>3.5316377693079123E-3</v>
      </c>
    </row>
    <row r="206" spans="1:3" s="51" customFormat="1" ht="12.75">
      <c r="A206" s="66"/>
      <c r="B206" s="110" t="s">
        <v>65</v>
      </c>
      <c r="C206" s="71">
        <v>3968.0389821776907</v>
      </c>
    </row>
    <row r="207" spans="1:3" s="51" customFormat="1" ht="12.75">
      <c r="A207" s="66"/>
      <c r="B207" s="110" t="s">
        <v>67</v>
      </c>
      <c r="C207" s="112">
        <v>2.047001430607994</v>
      </c>
    </row>
    <row r="208" spans="1:3" s="51" customFormat="1" ht="12.75">
      <c r="A208" s="66"/>
      <c r="B208" s="110" t="s">
        <v>68</v>
      </c>
      <c r="C208" s="112">
        <v>1.8000000000000005</v>
      </c>
    </row>
    <row r="209" spans="1:3" s="51" customFormat="1" ht="12.75">
      <c r="A209" s="66"/>
      <c r="B209" s="110" t="s">
        <v>69</v>
      </c>
      <c r="C209" s="112">
        <v>0.3000000000000001</v>
      </c>
    </row>
    <row r="210" spans="1:3" s="51" customFormat="1" ht="12.75">
      <c r="A210" s="66"/>
      <c r="B210" s="120" t="s">
        <v>70</v>
      </c>
      <c r="C210" s="112">
        <v>0.75000000000000033</v>
      </c>
    </row>
    <row r="211" spans="1:3" s="51" customFormat="1" ht="12.75">
      <c r="A211" s="66"/>
      <c r="B211" s="103" t="s">
        <v>71</v>
      </c>
      <c r="C211" s="104">
        <v>0.66527546494759804</v>
      </c>
    </row>
    <row r="212" spans="1:3" s="51" customFormat="1" ht="12.75">
      <c r="A212" s="66"/>
      <c r="B212" s="115" t="s">
        <v>72</v>
      </c>
      <c r="C212" s="112">
        <v>0.20470014306079945</v>
      </c>
    </row>
    <row r="213" spans="1:3" s="51" customFormat="1" ht="12.75">
      <c r="A213" s="66"/>
      <c r="B213" s="116" t="s">
        <v>73</v>
      </c>
      <c r="C213" s="114">
        <v>0.81880057224319702</v>
      </c>
    </row>
    <row r="214" spans="1:3" s="51" customFormat="1" ht="12.75">
      <c r="A214" s="66"/>
      <c r="B214" s="103" t="s">
        <v>74</v>
      </c>
      <c r="C214" s="105">
        <v>6257.0677222702325</v>
      </c>
    </row>
    <row r="215" spans="1:3" s="51" customFormat="1" ht="12.75">
      <c r="A215" s="66"/>
      <c r="B215" s="115" t="s">
        <v>75</v>
      </c>
      <c r="C215" s="71">
        <v>4672.3555175907804</v>
      </c>
    </row>
    <row r="216" spans="1:3" s="51" customFormat="1" ht="12.75">
      <c r="A216" s="66"/>
      <c r="B216" s="115" t="s">
        <v>76</v>
      </c>
      <c r="C216" s="117">
        <v>6785.3051238300477</v>
      </c>
    </row>
    <row r="217" spans="1:3" s="51" customFormat="1" ht="12.75">
      <c r="A217" s="66"/>
      <c r="B217" s="109"/>
      <c r="C217" s="72"/>
    </row>
    <row r="218" spans="1:3" s="51" customFormat="1" ht="12.75">
      <c r="A218" s="66"/>
      <c r="B218" s="109" t="s">
        <v>86</v>
      </c>
      <c r="C218" s="72"/>
    </row>
    <row r="219" spans="1:3" s="51" customFormat="1" ht="12.75">
      <c r="A219" s="66"/>
      <c r="B219" s="110" t="s">
        <v>64</v>
      </c>
      <c r="C219" s="72">
        <v>4.2412953594182387E-2</v>
      </c>
    </row>
    <row r="220" spans="1:3" s="51" customFormat="1" ht="12.75">
      <c r="A220" s="66"/>
      <c r="B220" s="110" t="s">
        <v>65</v>
      </c>
      <c r="C220" s="71">
        <v>853.80148689033945</v>
      </c>
    </row>
    <row r="221" spans="1:3" s="51" customFormat="1" ht="12.75">
      <c r="A221" s="66"/>
      <c r="B221" s="110" t="s">
        <v>67</v>
      </c>
      <c r="C221" s="112">
        <v>0.68429529760904251</v>
      </c>
    </row>
    <row r="222" spans="1:3" s="51" customFormat="1" ht="12.75">
      <c r="A222" s="66"/>
      <c r="B222" s="110" t="s">
        <v>68</v>
      </c>
      <c r="C222" s="112">
        <v>2.9000000000000012</v>
      </c>
    </row>
    <row r="223" spans="1:3" s="51" customFormat="1" ht="12.75">
      <c r="A223" s="66"/>
      <c r="B223" s="110" t="s">
        <v>69</v>
      </c>
      <c r="C223" s="112">
        <v>0.3000000000000001</v>
      </c>
    </row>
    <row r="224" spans="1:3" s="51" customFormat="1" ht="12.75">
      <c r="A224" s="66"/>
      <c r="B224" s="120" t="s">
        <v>70</v>
      </c>
      <c r="C224" s="112">
        <v>0.75000000000000044</v>
      </c>
    </row>
    <row r="225" spans="1:3" s="51" customFormat="1" ht="12.75">
      <c r="A225" s="66"/>
      <c r="B225" s="103" t="s">
        <v>71</v>
      </c>
      <c r="C225" s="104">
        <v>0.22239597172293893</v>
      </c>
    </row>
    <row r="226" spans="1:3" s="51" customFormat="1" ht="12.75">
      <c r="A226" s="66"/>
      <c r="B226" s="115" t="s">
        <v>72</v>
      </c>
      <c r="C226" s="112">
        <v>6.8429529760904273E-2</v>
      </c>
    </row>
    <row r="227" spans="1:3" s="51" customFormat="1" ht="12.75">
      <c r="A227" s="66"/>
      <c r="B227" s="116" t="s">
        <v>73</v>
      </c>
      <c r="C227" s="114">
        <v>0.27371811904361698</v>
      </c>
    </row>
    <row r="228" spans="1:3" s="51" customFormat="1" ht="12.75">
      <c r="A228" s="66"/>
      <c r="B228" s="103" t="s">
        <v>74</v>
      </c>
      <c r="C228" s="105">
        <v>1043.6834982258074</v>
      </c>
    </row>
    <row r="229" spans="1:3" s="51" customFormat="1" ht="12.75">
      <c r="A229" s="66"/>
      <c r="B229" s="115" t="s">
        <v>75</v>
      </c>
      <c r="C229" s="71">
        <v>912.22672114740612</v>
      </c>
    </row>
    <row r="230" spans="1:3" s="51" customFormat="1" ht="12.75">
      <c r="A230" s="66"/>
      <c r="B230" s="115" t="s">
        <v>76</v>
      </c>
      <c r="C230" s="117">
        <v>1087.5024239186062</v>
      </c>
    </row>
    <row r="231" spans="1:3" s="51" customFormat="1" ht="12.75">
      <c r="A231" s="66"/>
      <c r="B231" s="109"/>
      <c r="C231" s="72"/>
    </row>
    <row r="232" spans="1:3" s="51" customFormat="1" ht="12.75">
      <c r="A232" s="66"/>
      <c r="B232" s="109" t="s">
        <v>60</v>
      </c>
      <c r="C232" s="72"/>
    </row>
    <row r="233" spans="1:3" s="51" customFormat="1" ht="12.75">
      <c r="A233" s="66"/>
      <c r="B233" s="110" t="s">
        <v>64</v>
      </c>
      <c r="C233" s="72">
        <v>1.8913690148841585E-2</v>
      </c>
    </row>
    <row r="234" spans="1:3" s="51" customFormat="1" ht="12.75">
      <c r="A234" s="66"/>
      <c r="B234" s="110" t="s">
        <v>65</v>
      </c>
      <c r="C234" s="71">
        <v>1001.9006760861848</v>
      </c>
    </row>
    <row r="235" spans="1:3" s="51" customFormat="1" ht="12.75">
      <c r="A235" s="66"/>
      <c r="B235" s="110" t="s">
        <v>67</v>
      </c>
      <c r="C235" s="112">
        <v>1.0892633991202252</v>
      </c>
    </row>
    <row r="236" spans="1:3" s="51" customFormat="1" ht="12.75">
      <c r="A236" s="66"/>
      <c r="B236" s="110" t="s">
        <v>68</v>
      </c>
      <c r="C236" s="112">
        <v>3.2000000000000015</v>
      </c>
    </row>
    <row r="237" spans="1:3" s="51" customFormat="1" ht="12.75">
      <c r="A237" s="66"/>
      <c r="B237" s="110" t="s">
        <v>69</v>
      </c>
      <c r="C237" s="112">
        <v>0.29999999999999993</v>
      </c>
    </row>
    <row r="238" spans="1:3" s="51" customFormat="1" ht="12.75">
      <c r="A238" s="66"/>
      <c r="B238" s="120" t="s">
        <v>70</v>
      </c>
      <c r="C238" s="112">
        <v>0.74999999999999989</v>
      </c>
    </row>
    <row r="239" spans="1:3" s="51" customFormat="1" ht="12.75">
      <c r="A239" s="66"/>
      <c r="B239" s="103" t="s">
        <v>71</v>
      </c>
      <c r="C239" s="104">
        <v>0.35401060471407331</v>
      </c>
    </row>
    <row r="240" spans="1:3" s="51" customFormat="1" ht="12.75">
      <c r="A240" s="66"/>
      <c r="B240" s="115" t="s">
        <v>72</v>
      </c>
      <c r="C240" s="112">
        <v>0.10892633991202255</v>
      </c>
    </row>
    <row r="241" spans="1:3" s="51" customFormat="1" ht="12.75">
      <c r="A241" s="66"/>
      <c r="B241" s="116" t="s">
        <v>73</v>
      </c>
      <c r="C241" s="114">
        <v>0.43570535964808993</v>
      </c>
    </row>
    <row r="242" spans="1:3" s="51" customFormat="1" ht="12.75">
      <c r="A242" s="66"/>
      <c r="B242" s="103" t="s">
        <v>74</v>
      </c>
      <c r="C242" s="105">
        <v>1345.9985431467537</v>
      </c>
    </row>
    <row r="243" spans="1:3" s="51" customFormat="1" ht="12.75">
      <c r="A243" s="66"/>
      <c r="B243" s="115" t="s">
        <v>75</v>
      </c>
      <c r="C243" s="71">
        <v>1107.7769428740526</v>
      </c>
    </row>
    <row r="244" spans="1:3" s="51" customFormat="1" ht="12.75">
      <c r="A244" s="66"/>
      <c r="B244" s="115" t="s">
        <v>76</v>
      </c>
      <c r="C244" s="117">
        <v>1425.4057432376544</v>
      </c>
    </row>
    <row r="245" spans="1:3" s="51" customFormat="1" ht="12.75">
      <c r="A245" s="66"/>
      <c r="B245" s="109"/>
      <c r="C245" s="72"/>
    </row>
    <row r="246" spans="1:3" s="51" customFormat="1" ht="12.75">
      <c r="A246" s="66"/>
      <c r="B246" s="109" t="s">
        <v>87</v>
      </c>
      <c r="C246" s="72"/>
    </row>
    <row r="247" spans="1:3" s="51" customFormat="1" ht="12.75">
      <c r="A247" s="66"/>
      <c r="B247" s="110" t="s">
        <v>64</v>
      </c>
      <c r="C247" s="72">
        <v>0.81677950438473046</v>
      </c>
    </row>
    <row r="248" spans="1:3" s="51" customFormat="1" ht="12.75">
      <c r="A248" s="66"/>
      <c r="B248" s="110" t="s">
        <v>65</v>
      </c>
      <c r="C248" s="71">
        <v>933.35746008166984</v>
      </c>
    </row>
    <row r="249" spans="1:3" s="51" customFormat="1" ht="12.75">
      <c r="A249" s="66"/>
      <c r="B249" s="110" t="s">
        <v>67</v>
      </c>
      <c r="C249" s="112">
        <v>0.68429529760904229</v>
      </c>
    </row>
    <row r="250" spans="1:3" s="51" customFormat="1" ht="12.75">
      <c r="A250" s="66"/>
      <c r="B250" s="110" t="s">
        <v>68</v>
      </c>
      <c r="C250" s="112">
        <v>3.2000000000000015</v>
      </c>
    </row>
    <row r="251" spans="1:3" s="51" customFormat="1" ht="12.75">
      <c r="A251" s="66"/>
      <c r="B251" s="110" t="s">
        <v>69</v>
      </c>
      <c r="C251" s="112">
        <v>0.29999999999999988</v>
      </c>
    </row>
    <row r="252" spans="1:3" s="51" customFormat="1" ht="12.75">
      <c r="A252" s="66"/>
      <c r="B252" s="120" t="s">
        <v>70</v>
      </c>
      <c r="C252" s="112">
        <v>0.74999999999999989</v>
      </c>
    </row>
    <row r="253" spans="1:3" s="51" customFormat="1" ht="12.75">
      <c r="A253" s="66"/>
      <c r="B253" s="103" t="s">
        <v>71</v>
      </c>
      <c r="C253" s="104">
        <v>0.22239597172293882</v>
      </c>
    </row>
    <row r="254" spans="1:3" s="51" customFormat="1" ht="12.75">
      <c r="A254" s="66"/>
      <c r="B254" s="115" t="s">
        <v>72</v>
      </c>
      <c r="C254" s="112">
        <v>6.8429529760904273E-2</v>
      </c>
    </row>
    <row r="255" spans="1:3" s="51" customFormat="1" ht="12.75">
      <c r="A255" s="66"/>
      <c r="B255" s="116" t="s">
        <v>73</v>
      </c>
      <c r="C255" s="114">
        <v>0.27371811904361693</v>
      </c>
    </row>
    <row r="256" spans="1:3" s="51" customFormat="1" ht="12.75">
      <c r="A256" s="66"/>
      <c r="B256" s="103" t="s">
        <v>74</v>
      </c>
      <c r="C256" s="105">
        <v>1140.9323993813866</v>
      </c>
    </row>
    <row r="257" spans="1:3" s="51" customFormat="1" ht="12.75">
      <c r="A257" s="66"/>
      <c r="B257" s="115" t="s">
        <v>75</v>
      </c>
      <c r="C257" s="71">
        <v>997.22667217389051</v>
      </c>
    </row>
    <row r="258" spans="1:3" s="51" customFormat="1" ht="12.75">
      <c r="A258" s="66"/>
      <c r="B258" s="115" t="s">
        <v>76</v>
      </c>
      <c r="C258" s="117">
        <v>1188.8343084505525</v>
      </c>
    </row>
    <row r="259" spans="1:3" s="51" customFormat="1" ht="12.75">
      <c r="A259" s="66"/>
      <c r="B259" s="109"/>
      <c r="C259" s="72"/>
    </row>
    <row r="260" spans="1:3" s="51" customFormat="1" ht="12.75">
      <c r="A260" s="66"/>
      <c r="B260" s="109" t="s">
        <v>203</v>
      </c>
      <c r="C260" s="72"/>
    </row>
    <row r="261" spans="1:3" s="51" customFormat="1" ht="12.75">
      <c r="A261" s="66"/>
      <c r="B261" s="110" t="s">
        <v>64</v>
      </c>
      <c r="C261" s="72">
        <v>1.9860330547758147E-2</v>
      </c>
    </row>
    <row r="262" spans="1:3" s="51" customFormat="1" ht="12.75">
      <c r="A262" s="66"/>
      <c r="B262" s="110" t="s">
        <v>65</v>
      </c>
      <c r="C262" s="71">
        <v>1645.7675303200651</v>
      </c>
    </row>
    <row r="263" spans="1:3" s="51" customFormat="1" ht="12.75">
      <c r="A263" s="66"/>
      <c r="B263" s="110" t="s">
        <v>67</v>
      </c>
      <c r="C263" s="112">
        <v>0.68429529760904262</v>
      </c>
    </row>
    <row r="264" spans="1:3" s="51" customFormat="1" ht="12.75">
      <c r="A264" s="66"/>
      <c r="B264" s="110" t="s">
        <v>68</v>
      </c>
      <c r="C264" s="112">
        <v>1.7000000000000004</v>
      </c>
    </row>
    <row r="265" spans="1:3" s="51" customFormat="1" ht="12.75">
      <c r="A265" s="66"/>
      <c r="B265" s="110" t="s">
        <v>69</v>
      </c>
      <c r="C265" s="112">
        <v>0.3000000000000001</v>
      </c>
    </row>
    <row r="266" spans="1:3" s="51" customFormat="1" ht="12.75">
      <c r="A266" s="66"/>
      <c r="B266" s="120" t="s">
        <v>70</v>
      </c>
      <c r="C266" s="112">
        <v>0.75000000000000033</v>
      </c>
    </row>
    <row r="267" spans="1:3" s="51" customFormat="1" ht="12.75">
      <c r="A267" s="66"/>
      <c r="B267" s="103" t="s">
        <v>71</v>
      </c>
      <c r="C267" s="104">
        <v>0.22239597172293887</v>
      </c>
    </row>
    <row r="268" spans="1:3" s="51" customFormat="1" ht="12.75">
      <c r="A268" s="66"/>
      <c r="B268" s="115" t="s">
        <v>72</v>
      </c>
      <c r="C268" s="112">
        <v>6.8429529760904259E-2</v>
      </c>
    </row>
    <row r="269" spans="1:3" s="51" customFormat="1" ht="12.75">
      <c r="A269" s="66"/>
      <c r="B269" s="116" t="s">
        <v>73</v>
      </c>
      <c r="C269" s="114">
        <v>0.27371811904361704</v>
      </c>
    </row>
    <row r="270" spans="1:3" s="51" customFormat="1" ht="12.75">
      <c r="A270" s="66"/>
      <c r="B270" s="103" t="s">
        <v>74</v>
      </c>
      <c r="C270" s="105">
        <v>2011.7795994556559</v>
      </c>
    </row>
    <row r="271" spans="1:3" s="51" customFormat="1" ht="12.75">
      <c r="A271" s="66"/>
      <c r="B271" s="115" t="s">
        <v>75</v>
      </c>
      <c r="C271" s="71">
        <v>1758.3866285156316</v>
      </c>
    </row>
    <row r="272" spans="1:3" s="51" customFormat="1" ht="12.75">
      <c r="A272" s="66"/>
      <c r="B272" s="115" t="s">
        <v>76</v>
      </c>
      <c r="C272" s="117">
        <v>2096.2439231023313</v>
      </c>
    </row>
    <row r="273" spans="1:3" s="51" customFormat="1" ht="12.75">
      <c r="A273" s="66"/>
      <c r="B273" s="109"/>
      <c r="C273" s="72"/>
    </row>
    <row r="274" spans="1:3" s="51" customFormat="1" ht="12.75">
      <c r="A274" s="66"/>
      <c r="B274" s="109" t="s">
        <v>204</v>
      </c>
      <c r="C274" s="72"/>
    </row>
    <row r="275" spans="1:3" s="51" customFormat="1" ht="12.75">
      <c r="A275" s="66"/>
      <c r="B275" s="110" t="s">
        <v>64</v>
      </c>
      <c r="C275" s="72">
        <v>4.8314539715261958E-4</v>
      </c>
    </row>
    <row r="276" spans="1:3" s="51" customFormat="1" ht="12.75">
      <c r="A276" s="66"/>
      <c r="B276" s="110" t="s">
        <v>65</v>
      </c>
      <c r="C276" s="71">
        <v>228.31926347724928</v>
      </c>
    </row>
    <row r="277" spans="1:3" s="51" customFormat="1" ht="12.75">
      <c r="A277" s="66"/>
      <c r="B277" s="110" t="s">
        <v>67</v>
      </c>
      <c r="C277" s="112">
        <v>2.542747464591971</v>
      </c>
    </row>
    <row r="278" spans="1:3" s="51" customFormat="1" ht="12.75">
      <c r="A278" s="66"/>
      <c r="B278" s="110" t="s">
        <v>68</v>
      </c>
      <c r="C278" s="112">
        <v>1.5000000000000002</v>
      </c>
    </row>
    <row r="279" spans="1:3" s="51" customFormat="1" ht="12.75">
      <c r="A279" s="66"/>
      <c r="B279" s="110" t="s">
        <v>69</v>
      </c>
      <c r="C279" s="112">
        <v>0.29999999999999993</v>
      </c>
    </row>
    <row r="280" spans="1:3" s="51" customFormat="1" ht="12.75">
      <c r="A280" s="66"/>
      <c r="B280" s="120" t="s">
        <v>70</v>
      </c>
      <c r="C280" s="112">
        <v>0.74999999999999989</v>
      </c>
    </row>
    <row r="281" spans="1:3" s="51" customFormat="1" ht="12.75">
      <c r="A281" s="66"/>
      <c r="B281" s="103" t="s">
        <v>71</v>
      </c>
      <c r="C281" s="104">
        <v>0.82639292599239034</v>
      </c>
    </row>
    <row r="282" spans="1:3" s="51" customFormat="1" ht="12.75">
      <c r="A282" s="66"/>
      <c r="B282" s="115" t="s">
        <v>72</v>
      </c>
      <c r="C282" s="112">
        <v>0.25427474645919707</v>
      </c>
    </row>
    <row r="283" spans="1:3" s="51" customFormat="1" ht="12.75">
      <c r="A283" s="66"/>
      <c r="B283" s="116" t="s">
        <v>73</v>
      </c>
      <c r="C283" s="114">
        <v>1.0170989858367883</v>
      </c>
    </row>
    <row r="284" spans="1:3" s="51" customFormat="1" ht="12.75">
      <c r="A284" s="66"/>
      <c r="B284" s="103" t="s">
        <v>74</v>
      </c>
      <c r="C284" s="105">
        <v>416.99885161975652</v>
      </c>
    </row>
    <row r="285" spans="1:3" s="51" customFormat="1" ht="12.75">
      <c r="A285" s="66"/>
      <c r="B285" s="115" t="s">
        <v>75</v>
      </c>
      <c r="C285" s="71">
        <v>286.37452136725153</v>
      </c>
    </row>
    <row r="286" spans="1:3" s="51" customFormat="1" ht="12.75">
      <c r="A286" s="66"/>
      <c r="B286" s="115" t="s">
        <v>76</v>
      </c>
      <c r="C286" s="117">
        <v>460.54029503725837</v>
      </c>
    </row>
    <row r="287" spans="1:3" s="51" customFormat="1" ht="12.75">
      <c r="B287" s="109"/>
      <c r="C287" s="72"/>
    </row>
    <row r="288" spans="1:3" s="51" customFormat="1" ht="12.75"/>
    <row r="289" s="51" customFormat="1" ht="12.75"/>
    <row r="290" s="51" customFormat="1" ht="12.75"/>
    <row r="291" s="51" customFormat="1" ht="12.75"/>
    <row r="292" s="51" customFormat="1" ht="12.75"/>
    <row r="293" s="51" customFormat="1" ht="12.75"/>
    <row r="294" s="51" customFormat="1" ht="12.75"/>
    <row r="295" s="51" customFormat="1" ht="12.75"/>
    <row r="296" s="51" customFormat="1" ht="12.7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D19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5"/>
  <cols>
    <col min="1" max="1" width="13.42578125" style="1" customWidth="1"/>
    <col min="2" max="2" width="25.5703125" style="1" customWidth="1"/>
    <col min="3" max="3" width="19.140625" style="132" customWidth="1"/>
    <col min="4" max="4" width="15.7109375" style="133" customWidth="1"/>
    <col min="5" max="5" width="9.85546875" style="134" customWidth="1"/>
    <col min="6" max="6" width="12.85546875" style="1" customWidth="1"/>
    <col min="7" max="7" width="13.85546875" style="1" bestFit="1" customWidth="1"/>
    <col min="8" max="8" width="18.7109375" style="1" customWidth="1"/>
    <col min="9" max="9" width="9.140625" style="1"/>
    <col min="10" max="10" width="17.7109375" style="1" bestFit="1" customWidth="1"/>
    <col min="11" max="16384" width="9.140625" style="1"/>
  </cols>
  <sheetData>
    <row r="1" spans="1:108" ht="18.75">
      <c r="A1" s="41" t="s">
        <v>185</v>
      </c>
    </row>
    <row r="2" spans="1:108">
      <c r="A2" s="65" t="s">
        <v>206</v>
      </c>
    </row>
    <row r="3" spans="1:108" s="51" customFormat="1" ht="12.75">
      <c r="B3" s="123" t="s">
        <v>95</v>
      </c>
      <c r="C3" s="123"/>
      <c r="D3" s="124"/>
      <c r="E3" s="125"/>
      <c r="F3" s="126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</row>
    <row r="4" spans="1:108" s="51" customFormat="1" ht="12.75">
      <c r="B4" s="123" t="s">
        <v>213</v>
      </c>
      <c r="C4" s="123"/>
      <c r="D4" s="124"/>
      <c r="E4" s="125"/>
      <c r="F4" s="126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</row>
    <row r="5" spans="1:108" s="51" customFormat="1" ht="12.75">
      <c r="B5" s="123" t="s">
        <v>214</v>
      </c>
      <c r="C5" s="123"/>
      <c r="D5" s="124"/>
      <c r="E5" s="125"/>
      <c r="F5" s="126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</row>
    <row r="6" spans="1:108" s="51" customFormat="1" ht="12.75">
      <c r="B6" s="123" t="s">
        <v>96</v>
      </c>
      <c r="C6" s="123"/>
      <c r="D6" s="124"/>
      <c r="E6" s="125"/>
      <c r="F6" s="126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</row>
    <row r="7" spans="1:108" s="51" customFormat="1" ht="12.75">
      <c r="B7" s="123"/>
      <c r="C7" s="123"/>
      <c r="D7" s="124"/>
      <c r="E7" s="125"/>
      <c r="F7" s="126"/>
      <c r="G7" s="123"/>
      <c r="H7" s="135" t="s">
        <v>101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</row>
    <row r="8" spans="1:108" s="51" customFormat="1" ht="12.75">
      <c r="B8" s="136" t="s">
        <v>215</v>
      </c>
      <c r="C8" s="136" t="s">
        <v>97</v>
      </c>
      <c r="D8" s="137" t="s">
        <v>207</v>
      </c>
      <c r="E8" s="138" t="s">
        <v>98</v>
      </c>
      <c r="F8" s="139" t="s">
        <v>99</v>
      </c>
      <c r="G8" s="140" t="s">
        <v>100</v>
      </c>
      <c r="H8" s="135" t="s">
        <v>216</v>
      </c>
      <c r="I8" s="140"/>
      <c r="J8" s="141">
        <v>2030</v>
      </c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</row>
    <row r="9" spans="1:108" s="51" customFormat="1" ht="12.75">
      <c r="B9" s="142" t="s">
        <v>190</v>
      </c>
      <c r="C9" s="142" t="s">
        <v>20</v>
      </c>
      <c r="D9" s="124">
        <v>7785026190.1000013</v>
      </c>
      <c r="E9" s="127">
        <v>0.60485962033135221</v>
      </c>
      <c r="F9" s="143">
        <v>199.95</v>
      </c>
      <c r="G9" s="127">
        <v>0.43676462260586774</v>
      </c>
      <c r="H9" s="124">
        <v>12870798328.106667</v>
      </c>
      <c r="I9" s="123"/>
      <c r="J9" s="128">
        <v>11185250215.995825</v>
      </c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</row>
    <row r="10" spans="1:108" s="51" customFormat="1" ht="12.75">
      <c r="B10" s="142" t="s">
        <v>190</v>
      </c>
      <c r="C10" s="142" t="s">
        <v>110</v>
      </c>
      <c r="D10" s="124">
        <v>666083381.59000003</v>
      </c>
      <c r="E10" s="127">
        <v>5.1751520349397236E-2</v>
      </c>
      <c r="F10" s="143">
        <v>141.41</v>
      </c>
      <c r="G10" s="127">
        <v>0.59326406598446735</v>
      </c>
      <c r="H10" s="124">
        <v>12870798328.106667</v>
      </c>
      <c r="I10" s="123"/>
      <c r="J10" s="128">
        <v>1061246716.8367668</v>
      </c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</row>
    <row r="11" spans="1:108" s="51" customFormat="1" ht="12.75">
      <c r="B11" s="142" t="s">
        <v>190</v>
      </c>
      <c r="C11" s="142" t="s">
        <v>117</v>
      </c>
      <c r="D11" s="124">
        <v>525189280</v>
      </c>
      <c r="E11" s="127">
        <v>4.0804716740306265E-2</v>
      </c>
      <c r="F11" s="143">
        <v>299.31</v>
      </c>
      <c r="G11" s="127">
        <v>0.74349258694054154</v>
      </c>
      <c r="H11" s="124">
        <v>12870798328.106667</v>
      </c>
      <c r="I11" s="123"/>
      <c r="J11" s="128">
        <v>915663616.42064047</v>
      </c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</row>
    <row r="12" spans="1:108" s="51" customFormat="1" ht="12.75">
      <c r="B12" s="142" t="s">
        <v>190</v>
      </c>
      <c r="C12" s="142" t="s">
        <v>113</v>
      </c>
      <c r="D12" s="124">
        <v>447115885.34999996</v>
      </c>
      <c r="E12" s="127">
        <v>3.4738784180434912E-2</v>
      </c>
      <c r="F12" s="143">
        <v>2795.61</v>
      </c>
      <c r="G12" s="127">
        <v>0.17751090036238218</v>
      </c>
      <c r="H12" s="124">
        <v>12870798328.106667</v>
      </c>
      <c r="I12" s="123"/>
      <c r="J12" s="128">
        <v>526483828.72480214</v>
      </c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</row>
    <row r="13" spans="1:108" s="51" customFormat="1" ht="12.75">
      <c r="B13" s="142" t="s">
        <v>190</v>
      </c>
      <c r="C13" s="142" t="s">
        <v>102</v>
      </c>
      <c r="D13" s="124">
        <v>375758120</v>
      </c>
      <c r="E13" s="127">
        <v>2.9194624173345677E-2</v>
      </c>
      <c r="F13" s="143">
        <v>2057.0700000000002</v>
      </c>
      <c r="G13" s="127">
        <v>2.1094896697708725</v>
      </c>
      <c r="H13" s="124">
        <v>12870798328.106667</v>
      </c>
      <c r="I13" s="123"/>
      <c r="J13" s="128">
        <v>1168415992.4725239</v>
      </c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</row>
    <row r="14" spans="1:108" s="51" customFormat="1" ht="12.75">
      <c r="B14" s="142" t="s">
        <v>190</v>
      </c>
      <c r="C14" s="142" t="s">
        <v>176</v>
      </c>
      <c r="D14" s="124">
        <v>308348833.33333331</v>
      </c>
      <c r="E14" s="127">
        <v>2.3957242237256961E-2</v>
      </c>
      <c r="F14" s="143">
        <v>377.57</v>
      </c>
      <c r="G14" s="127">
        <v>0.17751090036238218</v>
      </c>
      <c r="H14" s="124">
        <v>12870798328.106667</v>
      </c>
      <c r="I14" s="123"/>
      <c r="J14" s="128">
        <v>363084112.36402345</v>
      </c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</row>
    <row r="15" spans="1:108" s="51" customFormat="1" ht="12.75">
      <c r="B15" s="142" t="s">
        <v>190</v>
      </c>
      <c r="C15" s="142" t="s">
        <v>107</v>
      </c>
      <c r="D15" s="124">
        <v>247178883.33333334</v>
      </c>
      <c r="E15" s="127">
        <v>1.920462717480044E-2</v>
      </c>
      <c r="F15" s="143">
        <v>1456.85</v>
      </c>
      <c r="G15" s="127">
        <v>1.7105539512295325</v>
      </c>
      <c r="H15" s="124">
        <v>12870798328.106667</v>
      </c>
      <c r="I15" s="123"/>
      <c r="J15" s="128">
        <v>669991698.87967038</v>
      </c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</row>
    <row r="16" spans="1:108" s="51" customFormat="1" ht="12.75">
      <c r="B16" s="142" t="s">
        <v>190</v>
      </c>
      <c r="C16" s="142" t="s">
        <v>103</v>
      </c>
      <c r="D16" s="124">
        <v>213420740.00000003</v>
      </c>
      <c r="E16" s="127">
        <v>1.658177951043965E-2</v>
      </c>
      <c r="F16" s="143">
        <v>264.79000000000002</v>
      </c>
      <c r="G16" s="127">
        <v>0.74349258694054154</v>
      </c>
      <c r="H16" s="124">
        <v>12870798328.106667</v>
      </c>
      <c r="I16" s="123"/>
      <c r="J16" s="128">
        <v>372097478.08936477</v>
      </c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</row>
    <row r="17" spans="2:108" s="51" customFormat="1" ht="12.75">
      <c r="B17" s="142" t="s">
        <v>190</v>
      </c>
      <c r="C17" s="142" t="s">
        <v>106</v>
      </c>
      <c r="D17" s="124">
        <v>176126253.33333334</v>
      </c>
      <c r="E17" s="127">
        <v>1.368417473753099E-2</v>
      </c>
      <c r="F17" s="143">
        <v>174.44</v>
      </c>
      <c r="G17" s="127">
        <v>1.1015299300973742</v>
      </c>
      <c r="H17" s="124">
        <v>12870798328.106667</v>
      </c>
      <c r="I17" s="123"/>
      <c r="J17" s="128">
        <v>370134592.85591251</v>
      </c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</row>
    <row r="18" spans="2:108" s="51" customFormat="1" ht="12.75">
      <c r="B18" s="142" t="s">
        <v>190</v>
      </c>
      <c r="C18" s="142" t="s">
        <v>111</v>
      </c>
      <c r="D18" s="124">
        <v>151951723.33333334</v>
      </c>
      <c r="E18" s="127">
        <v>1.1805928386082163E-2</v>
      </c>
      <c r="F18" s="143">
        <v>1165.8699999999999</v>
      </c>
      <c r="G18" s="127">
        <v>3.4462536910745931</v>
      </c>
      <c r="H18" s="124">
        <v>12870798328.106667</v>
      </c>
      <c r="I18" s="123"/>
      <c r="J18" s="128">
        <v>675615910.73597884</v>
      </c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</row>
    <row r="19" spans="2:108" s="51" customFormat="1" ht="12.75">
      <c r="B19" s="142" t="s">
        <v>190</v>
      </c>
      <c r="C19" s="142" t="s">
        <v>23</v>
      </c>
      <c r="D19" s="124">
        <v>150817009.98333332</v>
      </c>
      <c r="E19" s="127">
        <v>1.1717766539312948E-2</v>
      </c>
      <c r="F19" s="143">
        <v>152.63</v>
      </c>
      <c r="G19" s="127">
        <v>0.40645993214307186</v>
      </c>
      <c r="H19" s="124">
        <v>12870798328.106667</v>
      </c>
      <c r="I19" s="123"/>
      <c r="J19" s="128">
        <v>212118081.62717998</v>
      </c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</row>
    <row r="20" spans="2:108" s="51" customFormat="1" ht="12.75">
      <c r="B20" s="142" t="s">
        <v>190</v>
      </c>
      <c r="C20" s="142" t="s">
        <v>115</v>
      </c>
      <c r="D20" s="124">
        <v>142109066.66666666</v>
      </c>
      <c r="E20" s="127">
        <v>1.104120063448864E-2</v>
      </c>
      <c r="F20" s="143">
        <v>819.86</v>
      </c>
      <c r="G20" s="127">
        <v>1.8593767973974336</v>
      </c>
      <c r="H20" s="124">
        <v>12870798328.106667</v>
      </c>
      <c r="I20" s="123"/>
      <c r="J20" s="128">
        <v>406343367.92647171</v>
      </c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</row>
    <row r="21" spans="2:108" s="51" customFormat="1" ht="12.75">
      <c r="B21" s="142" t="s">
        <v>190</v>
      </c>
      <c r="C21" s="142" t="s">
        <v>112</v>
      </c>
      <c r="D21" s="124">
        <v>121742649.5</v>
      </c>
      <c r="E21" s="127">
        <v>9.4588265930749538E-3</v>
      </c>
      <c r="F21" s="143">
        <v>19.829999999999998</v>
      </c>
      <c r="G21" s="127">
        <v>1.246841587076146</v>
      </c>
      <c r="H21" s="124">
        <v>12870798328.106667</v>
      </c>
      <c r="I21" s="123"/>
      <c r="J21" s="128">
        <v>273536447.81743497</v>
      </c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</row>
    <row r="22" spans="2:108" s="51" customFormat="1" ht="12.75">
      <c r="B22" s="142" t="s">
        <v>190</v>
      </c>
      <c r="C22" s="142" t="s">
        <v>123</v>
      </c>
      <c r="D22" s="124">
        <v>118110353.16666667</v>
      </c>
      <c r="E22" s="127">
        <v>9.1766143914121193E-3</v>
      </c>
      <c r="F22" s="143">
        <v>235.45</v>
      </c>
      <c r="G22" s="127">
        <v>1.0422008874230173</v>
      </c>
      <c r="H22" s="124">
        <v>12870798328.106667</v>
      </c>
      <c r="I22" s="123"/>
      <c r="J22" s="128">
        <v>241205068.05081263</v>
      </c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</row>
    <row r="23" spans="2:108" s="51" customFormat="1" ht="12.75">
      <c r="B23" s="142" t="s">
        <v>190</v>
      </c>
      <c r="C23" s="142" t="s">
        <v>6</v>
      </c>
      <c r="D23" s="124">
        <v>111612218.45</v>
      </c>
      <c r="E23" s="127">
        <v>8.6717401364502997E-3</v>
      </c>
      <c r="F23" s="143">
        <v>133.16999999999999</v>
      </c>
      <c r="G23" s="127">
        <v>1.0422008874230173</v>
      </c>
      <c r="H23" s="124">
        <v>12870798328.106667</v>
      </c>
      <c r="I23" s="123"/>
      <c r="J23" s="128">
        <v>227934571.56584165</v>
      </c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</row>
    <row r="24" spans="2:108" s="51" customFormat="1" ht="12.75">
      <c r="B24" s="142" t="s">
        <v>190</v>
      </c>
      <c r="C24" s="142" t="s">
        <v>156</v>
      </c>
      <c r="D24" s="124">
        <v>108413406.39999999</v>
      </c>
      <c r="E24" s="127">
        <v>8.4232076081288375E-3</v>
      </c>
      <c r="F24" s="143">
        <v>1241.92</v>
      </c>
      <c r="G24" s="127">
        <v>0.17751090036238218</v>
      </c>
      <c r="H24" s="124">
        <v>12870798328.106667</v>
      </c>
      <c r="I24" s="123"/>
      <c r="J24" s="128">
        <v>127657967.78141685</v>
      </c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</row>
    <row r="25" spans="2:108" s="51" customFormat="1" ht="12.75">
      <c r="B25" s="142" t="s">
        <v>190</v>
      </c>
      <c r="C25" s="142" t="s">
        <v>129</v>
      </c>
      <c r="D25" s="124">
        <v>97752488.200000003</v>
      </c>
      <c r="E25" s="127">
        <v>7.5949048153860473E-3</v>
      </c>
      <c r="F25" s="143">
        <v>179.88</v>
      </c>
      <c r="G25" s="127">
        <v>1.1015299300973742</v>
      </c>
      <c r="H25" s="124">
        <v>12870798328.106667</v>
      </c>
      <c r="I25" s="123"/>
      <c r="J25" s="128">
        <v>205429779.69379044</v>
      </c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</row>
    <row r="26" spans="2:108" s="51" customFormat="1" ht="12.75">
      <c r="B26" s="142" t="s">
        <v>190</v>
      </c>
      <c r="C26" s="142" t="s">
        <v>119</v>
      </c>
      <c r="D26" s="124">
        <v>69274979.899999991</v>
      </c>
      <c r="E26" s="127">
        <v>5.3823374536698648E-3</v>
      </c>
      <c r="F26" s="143">
        <v>1736.07</v>
      </c>
      <c r="G26" s="127">
        <v>0.17751090036238218</v>
      </c>
      <c r="H26" s="124">
        <v>12870798328.106667</v>
      </c>
      <c r="I26" s="123"/>
      <c r="J26" s="128">
        <v>81572043.95463492</v>
      </c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</row>
    <row r="27" spans="2:108" s="51" customFormat="1" ht="12.75">
      <c r="B27" s="142" t="s">
        <v>190</v>
      </c>
      <c r="C27" s="142" t="s">
        <v>166</v>
      </c>
      <c r="D27" s="124">
        <v>66280921.666666664</v>
      </c>
      <c r="E27" s="127">
        <v>5.1497133260122174E-3</v>
      </c>
      <c r="F27" s="143">
        <v>897.71</v>
      </c>
      <c r="G27" s="127">
        <v>1.8593767973974336</v>
      </c>
      <c r="H27" s="124">
        <v>12870798328.106667</v>
      </c>
      <c r="I27" s="123"/>
      <c r="J27" s="128">
        <v>189522129.5237835</v>
      </c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</row>
    <row r="28" spans="2:108" s="51" customFormat="1" ht="12.75">
      <c r="B28" s="142" t="s">
        <v>190</v>
      </c>
      <c r="C28" s="142" t="s">
        <v>140</v>
      </c>
      <c r="D28" s="124">
        <v>64410381.31666667</v>
      </c>
      <c r="E28" s="127">
        <v>5.004381210449875E-3</v>
      </c>
      <c r="F28" s="143">
        <v>726.31</v>
      </c>
      <c r="G28" s="127">
        <v>1.1015299300973742</v>
      </c>
      <c r="H28" s="124">
        <v>12870798328.106667</v>
      </c>
      <c r="I28" s="123"/>
      <c r="J28" s="128">
        <v>135360344.14595973</v>
      </c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</row>
    <row r="29" spans="2:108" s="51" customFormat="1" ht="12.75">
      <c r="B29" s="142" t="s">
        <v>190</v>
      </c>
      <c r="C29" s="142" t="s">
        <v>125</v>
      </c>
      <c r="D29" s="124">
        <v>57798499.20000001</v>
      </c>
      <c r="E29" s="127">
        <v>4.4906693218696673E-3</v>
      </c>
      <c r="F29" s="143">
        <v>1001.36</v>
      </c>
      <c r="G29" s="127">
        <v>0.17751090036238218</v>
      </c>
      <c r="H29" s="124">
        <v>12870798328.106667</v>
      </c>
      <c r="I29" s="123"/>
      <c r="J29" s="128">
        <v>68058362.832586437</v>
      </c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</row>
    <row r="30" spans="2:108" s="51" customFormat="1" ht="12.75">
      <c r="B30" s="142" t="s">
        <v>190</v>
      </c>
      <c r="C30" s="142" t="s">
        <v>148</v>
      </c>
      <c r="D30" s="124">
        <v>55864294.300000004</v>
      </c>
      <c r="E30" s="127">
        <v>4.340390772653635E-3</v>
      </c>
      <c r="F30" s="143">
        <v>111.49</v>
      </c>
      <c r="G30" s="127">
        <v>1.0422008874230173</v>
      </c>
      <c r="H30" s="124">
        <v>12870798328.106667</v>
      </c>
      <c r="I30" s="123"/>
      <c r="J30" s="128">
        <v>114086111.3947206</v>
      </c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</row>
    <row r="31" spans="2:108" s="51" customFormat="1" ht="12.75">
      <c r="B31" s="142" t="s">
        <v>190</v>
      </c>
      <c r="C31" s="142" t="s">
        <v>165</v>
      </c>
      <c r="D31" s="124">
        <v>52357119.033333331</v>
      </c>
      <c r="E31" s="127">
        <v>4.0678998845781172E-3</v>
      </c>
      <c r="F31" s="143">
        <v>268.31</v>
      </c>
      <c r="G31" s="127">
        <v>1.5943996134453027</v>
      </c>
      <c r="H31" s="124">
        <v>12870798328.106667</v>
      </c>
      <c r="I31" s="123"/>
      <c r="J31" s="128">
        <v>135835289.3811897</v>
      </c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</row>
    <row r="32" spans="2:108" s="51" customFormat="1" ht="12.75">
      <c r="B32" s="142" t="s">
        <v>190</v>
      </c>
      <c r="C32" s="142" t="s">
        <v>124</v>
      </c>
      <c r="D32" s="124">
        <v>49834242.800000004</v>
      </c>
      <c r="E32" s="127">
        <v>3.8718843640937364E-3</v>
      </c>
      <c r="F32" s="143">
        <v>153.11000000000001</v>
      </c>
      <c r="G32" s="127">
        <v>1.0422008874230173</v>
      </c>
      <c r="H32" s="124">
        <v>12870798328.106667</v>
      </c>
      <c r="I32" s="123"/>
      <c r="J32" s="128">
        <v>101771534.8702141</v>
      </c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</row>
    <row r="33" spans="2:108" s="51" customFormat="1" ht="12.75">
      <c r="B33" s="142" t="s">
        <v>190</v>
      </c>
      <c r="C33" s="142" t="s">
        <v>127</v>
      </c>
      <c r="D33" s="124">
        <v>43303772.666666664</v>
      </c>
      <c r="E33" s="127">
        <v>3.3644978005833441E-3</v>
      </c>
      <c r="F33" s="143">
        <v>185.2</v>
      </c>
      <c r="G33" s="127">
        <v>1.0422008874230173</v>
      </c>
      <c r="H33" s="124">
        <v>12870798328.106667</v>
      </c>
      <c r="I33" s="123"/>
      <c r="J33" s="128">
        <v>88435002.968631253</v>
      </c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</row>
    <row r="34" spans="2:108" s="51" customFormat="1" ht="12.75">
      <c r="B34" s="142" t="s">
        <v>190</v>
      </c>
      <c r="C34" s="142" t="s">
        <v>139</v>
      </c>
      <c r="D34" s="124">
        <v>43020665.166666664</v>
      </c>
      <c r="E34" s="127">
        <v>3.3425016902580225E-3</v>
      </c>
      <c r="F34" s="143">
        <v>175.3</v>
      </c>
      <c r="G34" s="127">
        <v>1.1015299300973742</v>
      </c>
      <c r="H34" s="124">
        <v>12870798328.106667</v>
      </c>
      <c r="I34" s="123"/>
      <c r="J34" s="128">
        <v>90409215.46044755</v>
      </c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</row>
    <row r="35" spans="2:108" s="51" customFormat="1" ht="12.75">
      <c r="B35" s="142" t="s">
        <v>190</v>
      </c>
      <c r="C35" s="142" t="s">
        <v>16</v>
      </c>
      <c r="D35" s="124">
        <v>42345525.833333336</v>
      </c>
      <c r="E35" s="127">
        <v>3.2900465653992179E-3</v>
      </c>
      <c r="F35" s="143">
        <v>113.5</v>
      </c>
      <c r="G35" s="127">
        <v>1.2650613038424643</v>
      </c>
      <c r="H35" s="124">
        <v>12870798328.106667</v>
      </c>
      <c r="I35" s="123"/>
      <c r="J35" s="128">
        <v>95915211.955944762</v>
      </c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</row>
    <row r="36" spans="2:108" s="51" customFormat="1" ht="12.75">
      <c r="B36" s="142" t="s">
        <v>190</v>
      </c>
      <c r="C36" s="142" t="s">
        <v>183</v>
      </c>
      <c r="D36" s="124">
        <v>38182019.883333333</v>
      </c>
      <c r="E36" s="127">
        <v>2.966561895384E-3</v>
      </c>
      <c r="F36" s="143">
        <v>465.19</v>
      </c>
      <c r="G36" s="127">
        <v>0.17751090036238218</v>
      </c>
      <c r="H36" s="124">
        <v>12870798328.106667</v>
      </c>
      <c r="I36" s="123"/>
      <c r="J36" s="128">
        <v>44959744.610478215</v>
      </c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</row>
    <row r="37" spans="2:108" s="51" customFormat="1" ht="12.75">
      <c r="B37" s="142" t="s">
        <v>190</v>
      </c>
      <c r="C37" s="142" t="s">
        <v>114</v>
      </c>
      <c r="D37" s="124">
        <v>37333116.56666667</v>
      </c>
      <c r="E37" s="127">
        <v>2.9006061329653731E-3</v>
      </c>
      <c r="F37" s="143">
        <v>299.74</v>
      </c>
      <c r="G37" s="127">
        <v>1.1015299300973742</v>
      </c>
      <c r="H37" s="124">
        <v>12870798328.106667</v>
      </c>
      <c r="I37" s="123"/>
      <c r="J37" s="128">
        <v>78456661.848664135</v>
      </c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</row>
    <row r="38" spans="2:108" s="51" customFormat="1" ht="12.75">
      <c r="B38" s="142" t="s">
        <v>190</v>
      </c>
      <c r="C38" s="142" t="s">
        <v>15</v>
      </c>
      <c r="D38" s="124">
        <v>33573017.800000004</v>
      </c>
      <c r="E38" s="127">
        <v>2.6084642882395854E-3</v>
      </c>
      <c r="F38" s="143">
        <v>280.83999999999997</v>
      </c>
      <c r="G38" s="127">
        <v>0.17751090036238218</v>
      </c>
      <c r="H38" s="124">
        <v>12870798328.106667</v>
      </c>
      <c r="I38" s="123"/>
      <c r="J38" s="128">
        <v>39532594.417560294</v>
      </c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</row>
    <row r="39" spans="2:108" s="51" customFormat="1" ht="12.75">
      <c r="B39" s="142" t="s">
        <v>190</v>
      </c>
      <c r="C39" s="142" t="s">
        <v>134</v>
      </c>
      <c r="D39" s="124">
        <v>32287298.166666668</v>
      </c>
      <c r="E39" s="127">
        <v>2.50856996928925E-3</v>
      </c>
      <c r="F39" s="143">
        <v>256.7</v>
      </c>
      <c r="G39" s="127">
        <v>0.17751090036238218</v>
      </c>
      <c r="H39" s="124">
        <v>12870798328.106667</v>
      </c>
      <c r="I39" s="123"/>
      <c r="J39" s="128">
        <v>38018645.53450036</v>
      </c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</row>
    <row r="40" spans="2:108" s="51" customFormat="1" ht="12.75">
      <c r="B40" s="142" t="s">
        <v>190</v>
      </c>
      <c r="C40" s="142" t="s">
        <v>149</v>
      </c>
      <c r="D40" s="124">
        <v>29779902</v>
      </c>
      <c r="E40" s="127">
        <v>2.3137571765822792E-3</v>
      </c>
      <c r="F40" s="143">
        <v>462.96</v>
      </c>
      <c r="G40" s="127">
        <v>1.1015299300973742</v>
      </c>
      <c r="H40" s="124">
        <v>12870798328.106667</v>
      </c>
      <c r="I40" s="123"/>
      <c r="J40" s="128">
        <v>62583355.368366659</v>
      </c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</row>
    <row r="41" spans="2:108" s="51" customFormat="1" ht="12.75">
      <c r="B41" s="142" t="s">
        <v>190</v>
      </c>
      <c r="C41" s="142" t="s">
        <v>104</v>
      </c>
      <c r="D41" s="124">
        <v>29726981.666666672</v>
      </c>
      <c r="E41" s="127">
        <v>2.309645517617212E-3</v>
      </c>
      <c r="F41" s="143">
        <v>750.05</v>
      </c>
      <c r="G41" s="127">
        <v>0.93564823157274735</v>
      </c>
      <c r="H41" s="124">
        <v>12870798328.106667</v>
      </c>
      <c r="I41" s="123"/>
      <c r="J41" s="128">
        <v>57540979.49307882</v>
      </c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</row>
    <row r="42" spans="2:108" s="51" customFormat="1" ht="12.75">
      <c r="B42" s="142" t="s">
        <v>190</v>
      </c>
      <c r="C42" s="142" t="s">
        <v>116</v>
      </c>
      <c r="D42" s="124">
        <v>29720418.066666666</v>
      </c>
      <c r="E42" s="127">
        <v>2.3091355570201547E-3</v>
      </c>
      <c r="F42" s="143">
        <v>844.49</v>
      </c>
      <c r="G42" s="127">
        <v>1.5943996134453027</v>
      </c>
      <c r="H42" s="124">
        <v>12870798328.106667</v>
      </c>
      <c r="I42" s="123"/>
      <c r="J42" s="128">
        <v>77106641.14359279</v>
      </c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</row>
    <row r="43" spans="2:108" s="51" customFormat="1" ht="12.75">
      <c r="B43" s="142" t="s">
        <v>190</v>
      </c>
      <c r="C43" s="142" t="s">
        <v>22</v>
      </c>
      <c r="D43" s="124">
        <v>29357173.300000001</v>
      </c>
      <c r="E43" s="127">
        <v>2.2809131610656299E-3</v>
      </c>
      <c r="F43" s="143">
        <v>93.73</v>
      </c>
      <c r="G43" s="127">
        <v>0.50096551322797778</v>
      </c>
      <c r="H43" s="124">
        <v>12870798328.106667</v>
      </c>
      <c r="I43" s="123"/>
      <c r="J43" s="128">
        <v>44064104.689157188</v>
      </c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</row>
    <row r="44" spans="2:108" s="51" customFormat="1" ht="12.75">
      <c r="B44" s="142" t="s">
        <v>190</v>
      </c>
      <c r="C44" s="142" t="s">
        <v>142</v>
      </c>
      <c r="D44" s="124">
        <v>28215251.500000004</v>
      </c>
      <c r="E44" s="127">
        <v>2.1921912519120759E-3</v>
      </c>
      <c r="F44" s="143">
        <v>547.54999999999995</v>
      </c>
      <c r="G44" s="127">
        <v>0.17751090036238218</v>
      </c>
      <c r="H44" s="124">
        <v>12870798328.106667</v>
      </c>
      <c r="I44" s="123"/>
      <c r="J44" s="128">
        <v>33223766.197716061</v>
      </c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</row>
    <row r="45" spans="2:108" s="51" customFormat="1" ht="12.75">
      <c r="B45" s="142" t="s">
        <v>190</v>
      </c>
      <c r="C45" s="142" t="s">
        <v>161</v>
      </c>
      <c r="D45" s="124">
        <v>26125068.666666672</v>
      </c>
      <c r="E45" s="127">
        <v>2.0297939568842383E-3</v>
      </c>
      <c r="F45" s="143">
        <v>1230.3800000000001</v>
      </c>
      <c r="G45" s="127">
        <v>3.4462536910745931</v>
      </c>
      <c r="H45" s="124">
        <v>12870798328.106667</v>
      </c>
      <c r="I45" s="123"/>
      <c r="J45" s="128">
        <v>116158682.9887439</v>
      </c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</row>
    <row r="46" spans="2:108" s="51" customFormat="1" ht="12.75">
      <c r="B46" s="142" t="s">
        <v>190</v>
      </c>
      <c r="C46" s="142" t="s">
        <v>174</v>
      </c>
      <c r="D46" s="124">
        <v>25511311.583333332</v>
      </c>
      <c r="E46" s="127">
        <v>1.9821079417912161E-3</v>
      </c>
      <c r="F46" s="143">
        <v>222.79</v>
      </c>
      <c r="G46" s="127">
        <v>1.1015299300973742</v>
      </c>
      <c r="H46" s="124">
        <v>12870798328.106667</v>
      </c>
      <c r="I46" s="123"/>
      <c r="J46" s="128">
        <v>53612784.848414838</v>
      </c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</row>
    <row r="47" spans="2:108" s="51" customFormat="1" ht="12.75">
      <c r="B47" s="142" t="s">
        <v>190</v>
      </c>
      <c r="C47" s="142" t="s">
        <v>137</v>
      </c>
      <c r="D47" s="124">
        <v>21381739.166666668</v>
      </c>
      <c r="E47" s="127">
        <v>1.6612597464117041E-3</v>
      </c>
      <c r="F47" s="143">
        <v>143.5</v>
      </c>
      <c r="G47" s="127">
        <v>1.1015299300973742</v>
      </c>
      <c r="H47" s="124">
        <v>12870798328.106667</v>
      </c>
      <c r="I47" s="123"/>
      <c r="J47" s="128">
        <v>44934364.816285297</v>
      </c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</row>
    <row r="48" spans="2:108" s="51" customFormat="1" ht="12.75">
      <c r="B48" s="142" t="s">
        <v>190</v>
      </c>
      <c r="C48" s="142" t="s">
        <v>208</v>
      </c>
      <c r="D48" s="124">
        <v>20831933.333333332</v>
      </c>
      <c r="E48" s="127">
        <v>1.6185424402029127E-3</v>
      </c>
      <c r="F48" s="143">
        <v>702.2</v>
      </c>
      <c r="G48" s="127">
        <v>0.74349258694054154</v>
      </c>
      <c r="H48" s="124">
        <v>12870798328.106667</v>
      </c>
      <c r="I48" s="123"/>
      <c r="J48" s="128">
        <v>36320321.338306233</v>
      </c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</row>
    <row r="49" spans="2:108" s="51" customFormat="1" ht="12.75">
      <c r="B49" s="142" t="s">
        <v>190</v>
      </c>
      <c r="C49" s="142" t="s">
        <v>132</v>
      </c>
      <c r="D49" s="124">
        <v>20374914.199999999</v>
      </c>
      <c r="E49" s="127">
        <v>1.5830342206128881E-3</v>
      </c>
      <c r="F49" s="143">
        <v>154.41</v>
      </c>
      <c r="G49" s="127">
        <v>1.0422008874230173</v>
      </c>
      <c r="H49" s="124">
        <v>12870798328.106667</v>
      </c>
      <c r="I49" s="123"/>
      <c r="J49" s="128">
        <v>41609667.860407829</v>
      </c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</row>
    <row r="50" spans="2:108" s="51" customFormat="1" ht="12.75">
      <c r="B50" s="142" t="s">
        <v>190</v>
      </c>
      <c r="C50" s="142" t="s">
        <v>163</v>
      </c>
      <c r="D50" s="124">
        <v>16978485.150000002</v>
      </c>
      <c r="E50" s="127">
        <v>1.3191477884416194E-3</v>
      </c>
      <c r="F50" s="143">
        <v>180.21</v>
      </c>
      <c r="G50" s="127">
        <v>1.0422008874230173</v>
      </c>
      <c r="H50" s="124">
        <v>12870798328.106667</v>
      </c>
      <c r="I50" s="123"/>
      <c r="J50" s="128">
        <v>34673477.440428525</v>
      </c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</row>
    <row r="51" spans="2:108" s="51" customFormat="1" ht="12.75">
      <c r="B51" s="142" t="s">
        <v>190</v>
      </c>
      <c r="C51" s="142" t="s">
        <v>14</v>
      </c>
      <c r="D51" s="124">
        <v>16740091.5</v>
      </c>
      <c r="E51" s="127">
        <v>1.3006257322394482E-3</v>
      </c>
      <c r="F51" s="143">
        <v>452.7</v>
      </c>
      <c r="G51" s="127">
        <v>0.30686768916053453</v>
      </c>
      <c r="H51" s="124">
        <v>12870798328.106667</v>
      </c>
      <c r="I51" s="123"/>
      <c r="J51" s="128">
        <v>21877084.694940906</v>
      </c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</row>
    <row r="52" spans="2:108" s="51" customFormat="1" ht="12.75">
      <c r="B52" s="142" t="s">
        <v>190</v>
      </c>
      <c r="C52" s="142" t="s">
        <v>164</v>
      </c>
      <c r="D52" s="124">
        <v>15331690.683333332</v>
      </c>
      <c r="E52" s="127">
        <v>1.1911996670674794E-3</v>
      </c>
      <c r="F52" s="143">
        <v>473.03</v>
      </c>
      <c r="G52" s="127">
        <v>1.1015299300973742</v>
      </c>
      <c r="H52" s="124">
        <v>12870798328.106667</v>
      </c>
      <c r="I52" s="123"/>
      <c r="J52" s="128">
        <v>32220006.850020062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</row>
    <row r="53" spans="2:108" s="51" customFormat="1" ht="12.75">
      <c r="B53" s="142" t="s">
        <v>190</v>
      </c>
      <c r="C53" s="142" t="s">
        <v>9</v>
      </c>
      <c r="D53" s="124">
        <v>15005657.983333334</v>
      </c>
      <c r="E53" s="127">
        <v>1.1658684722426781E-3</v>
      </c>
      <c r="F53" s="143">
        <v>425.23</v>
      </c>
      <c r="G53" s="127">
        <v>0.17751090036238218</v>
      </c>
      <c r="H53" s="124">
        <v>12870798328.106667</v>
      </c>
      <c r="I53" s="123"/>
      <c r="J53" s="128">
        <v>17669325.842484802</v>
      </c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</row>
    <row r="54" spans="2:108" s="51" customFormat="1" ht="12.75">
      <c r="B54" s="142" t="s">
        <v>190</v>
      </c>
      <c r="C54" s="142" t="s">
        <v>160</v>
      </c>
      <c r="D54" s="124">
        <v>10745578.800000003</v>
      </c>
      <c r="E54" s="127">
        <v>8.3488051992348402E-4</v>
      </c>
      <c r="F54" s="143">
        <v>343.09</v>
      </c>
      <c r="G54" s="127">
        <v>1.1015299300973742</v>
      </c>
      <c r="H54" s="124">
        <v>12870798328.106667</v>
      </c>
      <c r="I54" s="123"/>
      <c r="J54" s="128">
        <v>22582155.464419834</v>
      </c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</row>
    <row r="55" spans="2:108" s="51" customFormat="1" ht="12.75">
      <c r="B55" s="142" t="s">
        <v>190</v>
      </c>
      <c r="C55" s="142" t="s">
        <v>157</v>
      </c>
      <c r="D55" s="124">
        <v>10645500</v>
      </c>
      <c r="E55" s="127">
        <v>8.2710487171202423E-4</v>
      </c>
      <c r="F55" s="143">
        <v>212.91</v>
      </c>
      <c r="G55" s="127">
        <v>1.5943996134453027</v>
      </c>
      <c r="H55" s="124">
        <v>12870798328.106667</v>
      </c>
      <c r="I55" s="123"/>
      <c r="J55" s="128">
        <v>27618681.08493197</v>
      </c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</row>
    <row r="56" spans="2:108" s="51" customFormat="1" ht="12.75">
      <c r="B56" s="142" t="s">
        <v>190</v>
      </c>
      <c r="C56" s="142" t="s">
        <v>133</v>
      </c>
      <c r="D56" s="124">
        <v>10236060</v>
      </c>
      <c r="E56" s="127">
        <v>7.9529332517369611E-4</v>
      </c>
      <c r="F56" s="143">
        <v>1137.3399999999999</v>
      </c>
      <c r="G56" s="127">
        <v>0.17751090036238218</v>
      </c>
      <c r="H56" s="124">
        <v>12870798328.106667</v>
      </c>
      <c r="I56" s="123"/>
      <c r="J56" s="128">
        <v>12053072.226763366</v>
      </c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</row>
    <row r="57" spans="2:108" s="51" customFormat="1" ht="12.75">
      <c r="B57" s="142" t="s">
        <v>190</v>
      </c>
      <c r="C57" s="142" t="s">
        <v>126</v>
      </c>
      <c r="D57" s="124">
        <v>9861040</v>
      </c>
      <c r="E57" s="127">
        <v>7.6615604942437078E-4</v>
      </c>
      <c r="F57" s="143">
        <v>352.18</v>
      </c>
      <c r="G57" s="127">
        <v>0.74349258694054154</v>
      </c>
      <c r="H57" s="124">
        <v>12870798328.106667</v>
      </c>
      <c r="I57" s="123"/>
      <c r="J57" s="128">
        <v>17192650.139524158</v>
      </c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</row>
    <row r="58" spans="2:108" s="51" customFormat="1" ht="12.75">
      <c r="B58" s="142" t="s">
        <v>190</v>
      </c>
      <c r="C58" s="142" t="s">
        <v>209</v>
      </c>
      <c r="D58" s="124">
        <v>9570270</v>
      </c>
      <c r="E58" s="127">
        <v>7.4356459918270014E-4</v>
      </c>
      <c r="F58" s="143">
        <v>1926.9</v>
      </c>
      <c r="G58" s="127">
        <v>2.1094896697708725</v>
      </c>
      <c r="H58" s="124">
        <v>12870798328.106667</v>
      </c>
      <c r="I58" s="123"/>
      <c r="J58" s="128">
        <v>29758655.701918088</v>
      </c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</row>
    <row r="59" spans="2:108" s="51" customFormat="1" ht="12.75">
      <c r="B59" s="142" t="s">
        <v>190</v>
      </c>
      <c r="C59" s="142" t="s">
        <v>153</v>
      </c>
      <c r="D59" s="124">
        <v>8536996.4000000004</v>
      </c>
      <c r="E59" s="127">
        <v>6.6328413998666222E-4</v>
      </c>
      <c r="F59" s="143">
        <v>261.23</v>
      </c>
      <c r="G59" s="127">
        <v>1.0422008874230173</v>
      </c>
      <c r="H59" s="124">
        <v>12870798328.106667</v>
      </c>
      <c r="I59" s="123"/>
      <c r="J59" s="128">
        <v>17434261.624007102</v>
      </c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</row>
    <row r="60" spans="2:108" s="51" customFormat="1" ht="12.75">
      <c r="B60" s="142" t="s">
        <v>190</v>
      </c>
      <c r="C60" s="142" t="s">
        <v>154</v>
      </c>
      <c r="D60" s="124">
        <v>8420682</v>
      </c>
      <c r="E60" s="127">
        <v>6.542470626403411E-4</v>
      </c>
      <c r="F60" s="143">
        <v>182.8</v>
      </c>
      <c r="G60" s="127">
        <v>1.0422008874230173</v>
      </c>
      <c r="H60" s="124">
        <v>12870798328.106667</v>
      </c>
      <c r="I60" s="123"/>
      <c r="J60" s="128">
        <v>17196724.253107026</v>
      </c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</row>
    <row r="61" spans="2:108" s="51" customFormat="1" ht="12.75">
      <c r="B61" s="142" t="s">
        <v>190</v>
      </c>
      <c r="C61" s="142" t="s">
        <v>136</v>
      </c>
      <c r="D61" s="124">
        <v>7659996.083333333</v>
      </c>
      <c r="E61" s="127">
        <v>5.9514537389695403E-4</v>
      </c>
      <c r="F61" s="143">
        <v>86.75</v>
      </c>
      <c r="G61" s="127">
        <v>1.5943996134453027</v>
      </c>
      <c r="H61" s="124">
        <v>12870798328.106667</v>
      </c>
      <c r="I61" s="123"/>
      <c r="J61" s="128">
        <v>19873090.87759253</v>
      </c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</row>
    <row r="62" spans="2:108" s="51" customFormat="1" ht="12.75">
      <c r="B62" s="142" t="s">
        <v>190</v>
      </c>
      <c r="C62" s="142" t="s">
        <v>181</v>
      </c>
      <c r="D62" s="124">
        <v>6420517.9500000002</v>
      </c>
      <c r="E62" s="127">
        <v>4.988438002310365E-4</v>
      </c>
      <c r="F62" s="143">
        <v>729.19</v>
      </c>
      <c r="G62" s="127">
        <v>1.1462668506581222</v>
      </c>
      <c r="H62" s="124">
        <v>12870798328.106667</v>
      </c>
      <c r="I62" s="123"/>
      <c r="J62" s="128">
        <v>13780144.840140445</v>
      </c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</row>
    <row r="63" spans="2:108" s="51" customFormat="1" ht="12.75">
      <c r="B63" s="142" t="s">
        <v>190</v>
      </c>
      <c r="C63" s="142" t="s">
        <v>108</v>
      </c>
      <c r="D63" s="124">
        <v>5972210.666666667</v>
      </c>
      <c r="E63" s="127">
        <v>4.6401245007660666E-4</v>
      </c>
      <c r="F63" s="143">
        <v>1947.46</v>
      </c>
      <c r="G63" s="127">
        <v>1.7105539512295325</v>
      </c>
      <c r="H63" s="124">
        <v>12870798328.106667</v>
      </c>
      <c r="I63" s="123"/>
      <c r="J63" s="128">
        <v>16187999.220108494</v>
      </c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</row>
    <row r="64" spans="2:108" s="51" customFormat="1" ht="12.75">
      <c r="B64" s="142" t="s">
        <v>190</v>
      </c>
      <c r="C64" s="142" t="s">
        <v>151</v>
      </c>
      <c r="D64" s="124">
        <v>4369544.5666666664</v>
      </c>
      <c r="E64" s="127">
        <v>3.3949289354683249E-4</v>
      </c>
      <c r="F64" s="143">
        <v>168.73</v>
      </c>
      <c r="G64" s="127">
        <v>1.1015299300973742</v>
      </c>
      <c r="H64" s="124">
        <v>12870798328.106667</v>
      </c>
      <c r="I64" s="123"/>
      <c r="J64" s="128">
        <v>9182728.6877443623</v>
      </c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</row>
    <row r="65" spans="2:108" s="51" customFormat="1" ht="12.75">
      <c r="B65" s="142" t="s">
        <v>190</v>
      </c>
      <c r="C65" s="142" t="s">
        <v>12</v>
      </c>
      <c r="D65" s="124">
        <v>3720676.0333333337</v>
      </c>
      <c r="E65" s="127">
        <v>2.8907888527849045E-4</v>
      </c>
      <c r="F65" s="143">
        <v>379.79</v>
      </c>
      <c r="G65" s="127">
        <v>0.65863979792039395</v>
      </c>
      <c r="H65" s="124">
        <v>12870798328.106667</v>
      </c>
      <c r="I65" s="123"/>
      <c r="J65" s="128">
        <v>6171261.3440552531</v>
      </c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</row>
    <row r="66" spans="2:108" s="51" customFormat="1" ht="12.75">
      <c r="B66" s="142" t="s">
        <v>190</v>
      </c>
      <c r="C66" s="142" t="s">
        <v>17</v>
      </c>
      <c r="D66" s="124">
        <v>3250881.2</v>
      </c>
      <c r="E66" s="127">
        <v>2.5257805437762729E-4</v>
      </c>
      <c r="F66" s="143">
        <v>159.66999999999999</v>
      </c>
      <c r="G66" s="127">
        <v>0.70311827631918222</v>
      </c>
      <c r="H66" s="124">
        <v>12870798328.106667</v>
      </c>
      <c r="I66" s="123"/>
      <c r="J66" s="128">
        <v>5536635.185862435</v>
      </c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</row>
    <row r="67" spans="2:108" s="51" customFormat="1" ht="12.75">
      <c r="B67" s="142" t="s">
        <v>190</v>
      </c>
      <c r="C67" s="142" t="s">
        <v>145</v>
      </c>
      <c r="D67" s="124">
        <v>2848893.3333333335</v>
      </c>
      <c r="E67" s="127">
        <v>2.2134550326315418E-4</v>
      </c>
      <c r="F67" s="143">
        <v>198.76</v>
      </c>
      <c r="G67" s="127">
        <v>0.17751090036238218</v>
      </c>
      <c r="H67" s="124">
        <v>12870798328.106667</v>
      </c>
      <c r="I67" s="123"/>
      <c r="J67" s="128">
        <v>3354602.9539697221</v>
      </c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</row>
    <row r="68" spans="2:108" s="51" customFormat="1" ht="12.75">
      <c r="B68" s="142" t="s">
        <v>190</v>
      </c>
      <c r="C68" s="142" t="s">
        <v>138</v>
      </c>
      <c r="D68" s="124">
        <v>2686850</v>
      </c>
      <c r="E68" s="127">
        <v>2.0875550463195268E-4</v>
      </c>
      <c r="F68" s="143">
        <v>1580.5</v>
      </c>
      <c r="G68" s="127">
        <v>0.17751090036238218</v>
      </c>
      <c r="H68" s="124">
        <v>12870798328.106667</v>
      </c>
      <c r="I68" s="123"/>
      <c r="J68" s="128">
        <v>3163795.1626386666</v>
      </c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</row>
    <row r="69" spans="2:108" s="51" customFormat="1" ht="12.75">
      <c r="B69" s="142" t="s">
        <v>190</v>
      </c>
      <c r="C69" s="142" t="s">
        <v>130</v>
      </c>
      <c r="D69" s="124">
        <v>2651819.3333333335</v>
      </c>
      <c r="E69" s="127">
        <v>2.0603378793857802E-4</v>
      </c>
      <c r="F69" s="143">
        <v>503.51</v>
      </c>
      <c r="G69" s="127">
        <v>0.17751090036238218</v>
      </c>
      <c r="H69" s="124">
        <v>12870798328.106667</v>
      </c>
      <c r="I69" s="123"/>
      <c r="J69" s="128">
        <v>3122546.1707917056</v>
      </c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</row>
    <row r="70" spans="2:108" s="51" customFormat="1" ht="12.75">
      <c r="B70" s="142" t="s">
        <v>190</v>
      </c>
      <c r="C70" s="142" t="s">
        <v>135</v>
      </c>
      <c r="D70" s="124">
        <v>2335787.7999999998</v>
      </c>
      <c r="E70" s="127">
        <v>1.8147963634075536E-4</v>
      </c>
      <c r="F70" s="143">
        <v>170.62</v>
      </c>
      <c r="G70" s="127">
        <v>1.0422008874230173</v>
      </c>
      <c r="H70" s="124">
        <v>12870798328.106667</v>
      </c>
      <c r="I70" s="123"/>
      <c r="J70" s="128">
        <v>4770147.9179918561</v>
      </c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</row>
    <row r="71" spans="2:108" s="51" customFormat="1" ht="12.75">
      <c r="B71" s="142" t="s">
        <v>190</v>
      </c>
      <c r="C71" s="142" t="s">
        <v>169</v>
      </c>
      <c r="D71" s="124">
        <v>1323096.6666666667</v>
      </c>
      <c r="E71" s="127">
        <v>1.0279833720782868E-4</v>
      </c>
      <c r="F71" s="143">
        <v>305.33</v>
      </c>
      <c r="G71" s="127">
        <v>0.17751090036238218</v>
      </c>
      <c r="H71" s="124">
        <v>12870798328.106667</v>
      </c>
      <c r="I71" s="123"/>
      <c r="J71" s="128">
        <v>1557960.7472331335</v>
      </c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</row>
    <row r="72" spans="2:108" s="51" customFormat="1" ht="12.75">
      <c r="B72" s="142" t="s">
        <v>190</v>
      </c>
      <c r="C72" s="142" t="s">
        <v>18</v>
      </c>
      <c r="D72" s="124">
        <v>563041.19999999995</v>
      </c>
      <c r="E72" s="127">
        <v>4.3745631440006025E-5</v>
      </c>
      <c r="F72" s="143">
        <v>420.18</v>
      </c>
      <c r="G72" s="127">
        <v>0.24464734100009172</v>
      </c>
      <c r="H72" s="124">
        <v>12870798328.106667</v>
      </c>
      <c r="I72" s="123"/>
      <c r="J72" s="128">
        <v>700787.73245350085</v>
      </c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</row>
    <row r="73" spans="2:108" s="51" customFormat="1" ht="12.75">
      <c r="B73" s="142" t="s">
        <v>190</v>
      </c>
      <c r="C73" s="142" t="s">
        <v>141</v>
      </c>
      <c r="D73" s="124">
        <v>394036.5</v>
      </c>
      <c r="E73" s="127">
        <v>3.0614767627857311E-5</v>
      </c>
      <c r="F73" s="143">
        <v>275.55</v>
      </c>
      <c r="G73" s="127">
        <v>1.5943996134453027</v>
      </c>
      <c r="H73" s="124">
        <v>12870798328.106667</v>
      </c>
      <c r="I73" s="123"/>
      <c r="J73" s="128">
        <v>1022288.14328334</v>
      </c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</row>
    <row r="74" spans="2:108" s="51" customFormat="1" ht="12.75">
      <c r="B74" s="142" t="s">
        <v>190</v>
      </c>
      <c r="C74" s="142" t="s">
        <v>155</v>
      </c>
      <c r="D74" s="124">
        <v>384875</v>
      </c>
      <c r="E74" s="127">
        <v>2.9902962519389911E-5</v>
      </c>
      <c r="F74" s="143">
        <v>769.75</v>
      </c>
      <c r="G74" s="127">
        <v>0.17751090036238218</v>
      </c>
      <c r="H74" s="124">
        <v>12870798328.106667</v>
      </c>
      <c r="I74" s="123"/>
      <c r="J74" s="128">
        <v>453194.50777697185</v>
      </c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</row>
    <row r="75" spans="2:108" s="51" customFormat="1" ht="12.75">
      <c r="B75" s="142" t="s">
        <v>190</v>
      </c>
      <c r="C75" s="142" t="s">
        <v>167</v>
      </c>
      <c r="D75" s="124">
        <v>201222.3</v>
      </c>
      <c r="E75" s="127">
        <v>1.563401856437917E-5</v>
      </c>
      <c r="F75" s="143">
        <v>231.29</v>
      </c>
      <c r="G75" s="127">
        <v>1.0422008874230173</v>
      </c>
      <c r="H75" s="124">
        <v>12870798328.106667</v>
      </c>
      <c r="I75" s="123"/>
      <c r="J75" s="128">
        <v>410936.35962930054</v>
      </c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</row>
    <row r="76" spans="2:108" s="51" customFormat="1" ht="12.75">
      <c r="B76" s="142" t="s">
        <v>190</v>
      </c>
      <c r="C76" s="142" t="s">
        <v>158</v>
      </c>
      <c r="D76" s="124">
        <v>114253.88333333335</v>
      </c>
      <c r="E76" s="127">
        <v>8.8769849717737321E-6</v>
      </c>
      <c r="F76" s="143">
        <v>366.59</v>
      </c>
      <c r="G76" s="127">
        <v>1.5943996134453027</v>
      </c>
      <c r="H76" s="124">
        <v>12870798328.106667</v>
      </c>
      <c r="I76" s="123"/>
      <c r="J76" s="128">
        <v>296420.23075462476</v>
      </c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</row>
    <row r="77" spans="2:108" s="51" customFormat="1" ht="12.75">
      <c r="B77" s="142" t="s">
        <v>190</v>
      </c>
      <c r="C77" s="142" t="s">
        <v>80</v>
      </c>
      <c r="D77" s="124">
        <v>111962.38333333332</v>
      </c>
      <c r="E77" s="127">
        <v>8.6989462874913457E-6</v>
      </c>
      <c r="F77" s="143">
        <v>101.63</v>
      </c>
      <c r="G77" s="127">
        <v>1.8372350692031119</v>
      </c>
      <c r="H77" s="124">
        <v>12870798328.106667</v>
      </c>
      <c r="I77" s="123"/>
      <c r="J77" s="128">
        <v>317663.6004248953</v>
      </c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</row>
    <row r="78" spans="2:108" s="51" customFormat="1" ht="12.75">
      <c r="B78" s="142" t="s">
        <v>190</v>
      </c>
      <c r="C78" s="142" t="s">
        <v>21</v>
      </c>
      <c r="D78" s="124">
        <v>61357.1</v>
      </c>
      <c r="E78" s="127">
        <v>4.7671557300382173E-6</v>
      </c>
      <c r="F78" s="143">
        <v>114.33</v>
      </c>
      <c r="G78" s="127">
        <v>2.093875106116565</v>
      </c>
      <c r="H78" s="124">
        <v>12870798328.106667</v>
      </c>
      <c r="I78" s="123"/>
      <c r="J78" s="128">
        <v>189831.2042735047</v>
      </c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</row>
    <row r="79" spans="2:108" s="51" customFormat="1" ht="12.75">
      <c r="B79" s="142" t="s">
        <v>190</v>
      </c>
      <c r="C79" s="142" t="s">
        <v>121</v>
      </c>
      <c r="D79" s="124">
        <v>8223.0666666666675</v>
      </c>
      <c r="E79" s="127">
        <v>6.3889328828263175E-7</v>
      </c>
      <c r="F79" s="143">
        <v>616.73</v>
      </c>
      <c r="G79" s="127">
        <v>0.17751090036238218</v>
      </c>
      <c r="H79" s="124">
        <v>12870798328.106667</v>
      </c>
      <c r="I79" s="123"/>
      <c r="J79" s="128">
        <v>9682.7506344065605</v>
      </c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</row>
    <row r="80" spans="2:108" s="51" customFormat="1" ht="12.75">
      <c r="B80" s="142" t="s">
        <v>190</v>
      </c>
      <c r="C80" s="142" t="s">
        <v>179</v>
      </c>
      <c r="D80" s="124">
        <v>0</v>
      </c>
      <c r="E80" s="127">
        <v>0</v>
      </c>
      <c r="F80" s="143">
        <v>538.27</v>
      </c>
      <c r="G80" s="127">
        <v>0.17751090036238218</v>
      </c>
      <c r="H80" s="124">
        <v>12870798328.106667</v>
      </c>
      <c r="I80" s="123"/>
      <c r="J80" s="128">
        <v>0</v>
      </c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</row>
    <row r="81" spans="2:108" s="51" customFormat="1" ht="12.75">
      <c r="B81" s="142" t="s">
        <v>191</v>
      </c>
      <c r="C81" s="142" t="s">
        <v>208</v>
      </c>
      <c r="D81" s="124">
        <v>36661862000</v>
      </c>
      <c r="E81" s="127">
        <v>0.22243126244861072</v>
      </c>
      <c r="F81" s="143">
        <v>702.2</v>
      </c>
      <c r="G81" s="127">
        <v>0.53208517839381186</v>
      </c>
      <c r="H81" s="124">
        <v>164823332819.37</v>
      </c>
      <c r="I81" s="123"/>
      <c r="J81" s="128">
        <v>56169095382.51931</v>
      </c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</row>
    <row r="82" spans="2:108" s="51" customFormat="1" ht="12.75">
      <c r="B82" s="142" t="s">
        <v>191</v>
      </c>
      <c r="C82" s="142" t="s">
        <v>20</v>
      </c>
      <c r="D82" s="124">
        <v>26761587930.000004</v>
      </c>
      <c r="E82" s="127">
        <v>0.1623652881678351</v>
      </c>
      <c r="F82" s="143">
        <v>199.95</v>
      </c>
      <c r="G82" s="127">
        <v>0.41617740863744884</v>
      </c>
      <c r="H82" s="124">
        <v>164823332819.37</v>
      </c>
      <c r="I82" s="123"/>
      <c r="J82" s="128">
        <v>37899156245.730629</v>
      </c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</row>
    <row r="83" spans="2:108" s="51" customFormat="1" ht="12.75">
      <c r="B83" s="142" t="s">
        <v>191</v>
      </c>
      <c r="C83" s="142" t="s">
        <v>23</v>
      </c>
      <c r="D83" s="124">
        <v>10691609396</v>
      </c>
      <c r="E83" s="127">
        <v>6.4867086553315495E-2</v>
      </c>
      <c r="F83" s="143">
        <v>152.63</v>
      </c>
      <c r="G83" s="127">
        <v>0.77897819167426163</v>
      </c>
      <c r="H83" s="124">
        <v>164823332819.37</v>
      </c>
      <c r="I83" s="123"/>
      <c r="J83" s="128">
        <v>19020139949.383625</v>
      </c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  <c r="CW83" s="123"/>
      <c r="CX83" s="123"/>
      <c r="CY83" s="123"/>
      <c r="CZ83" s="123"/>
      <c r="DA83" s="123"/>
      <c r="DB83" s="123"/>
      <c r="DC83" s="123"/>
      <c r="DD83" s="123"/>
    </row>
    <row r="84" spans="2:108" s="51" customFormat="1" ht="12.75">
      <c r="B84" s="142" t="s">
        <v>191</v>
      </c>
      <c r="C84" s="142" t="s">
        <v>103</v>
      </c>
      <c r="D84" s="124">
        <v>10437227430</v>
      </c>
      <c r="E84" s="127">
        <v>6.3323725175719894E-2</v>
      </c>
      <c r="F84" s="143">
        <v>264.79000000000002</v>
      </c>
      <c r="G84" s="127">
        <v>0.53208517839381186</v>
      </c>
      <c r="H84" s="124">
        <v>164823332819.37</v>
      </c>
      <c r="I84" s="123"/>
      <c r="J84" s="128">
        <v>15990721449.028337</v>
      </c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</row>
    <row r="85" spans="2:108" s="51" customFormat="1" ht="12.75">
      <c r="B85" s="142" t="s">
        <v>191</v>
      </c>
      <c r="C85" s="142" t="s">
        <v>104</v>
      </c>
      <c r="D85" s="124">
        <v>7339339256.666667</v>
      </c>
      <c r="E85" s="127">
        <v>4.4528521120913468E-2</v>
      </c>
      <c r="F85" s="143">
        <v>750.05</v>
      </c>
      <c r="G85" s="127">
        <v>0.40663779709622117</v>
      </c>
      <c r="H85" s="124">
        <v>164823332819.37</v>
      </c>
      <c r="I85" s="123"/>
      <c r="J85" s="128">
        <v>10323792004.139418</v>
      </c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  <c r="DC85" s="123"/>
      <c r="DD85" s="123"/>
    </row>
    <row r="86" spans="2:108" s="51" customFormat="1" ht="12.75">
      <c r="B86" s="142" t="s">
        <v>191</v>
      </c>
      <c r="C86" s="142" t="s">
        <v>112</v>
      </c>
      <c r="D86" s="124">
        <v>4971526420</v>
      </c>
      <c r="E86" s="127">
        <v>3.0162758724508375E-2</v>
      </c>
      <c r="F86" s="143">
        <v>19.829999999999998</v>
      </c>
      <c r="G86" s="127">
        <v>1.119047093935662</v>
      </c>
      <c r="H86" s="124">
        <v>164823332819.37</v>
      </c>
      <c r="I86" s="123"/>
      <c r="J86" s="128">
        <v>10534898612.725365</v>
      </c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</row>
    <row r="87" spans="2:108" s="51" customFormat="1" ht="12.75">
      <c r="B87" s="142" t="s">
        <v>191</v>
      </c>
      <c r="C87" s="142" t="s">
        <v>110</v>
      </c>
      <c r="D87" s="124">
        <v>4048478740.3333335</v>
      </c>
      <c r="E87" s="127">
        <v>2.4562534145393507E-2</v>
      </c>
      <c r="F87" s="143">
        <v>141.41</v>
      </c>
      <c r="G87" s="127">
        <v>0.62631790228436701</v>
      </c>
      <c r="H87" s="124">
        <v>164823332819.37</v>
      </c>
      <c r="I87" s="123"/>
      <c r="J87" s="128">
        <v>6584113452.4217634</v>
      </c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</row>
    <row r="88" spans="2:108" s="51" customFormat="1" ht="12.75">
      <c r="B88" s="142" t="s">
        <v>191</v>
      </c>
      <c r="C88" s="142" t="s">
        <v>106</v>
      </c>
      <c r="D88" s="124">
        <v>3999164922.6666665</v>
      </c>
      <c r="E88" s="127">
        <v>2.4263342175281422E-2</v>
      </c>
      <c r="F88" s="143">
        <v>174.44</v>
      </c>
      <c r="G88" s="127">
        <v>0.70192673967980102</v>
      </c>
      <c r="H88" s="124">
        <v>164823332819.37</v>
      </c>
      <c r="I88" s="123"/>
      <c r="J88" s="128">
        <v>6806285718.2759037</v>
      </c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  <c r="DC88" s="123"/>
      <c r="DD88" s="123"/>
    </row>
    <row r="89" spans="2:108" s="51" customFormat="1" ht="12.75">
      <c r="B89" s="142" t="s">
        <v>191</v>
      </c>
      <c r="C89" s="142" t="s">
        <v>113</v>
      </c>
      <c r="D89" s="124">
        <v>3200227954</v>
      </c>
      <c r="E89" s="127">
        <v>1.9416109960032978E-2</v>
      </c>
      <c r="F89" s="143">
        <v>2795.61</v>
      </c>
      <c r="G89" s="127">
        <v>4.0250641978872667E-2</v>
      </c>
      <c r="H89" s="124">
        <v>164823332819.37</v>
      </c>
      <c r="I89" s="123"/>
      <c r="J89" s="128">
        <v>3329039183.627234</v>
      </c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3"/>
      <c r="DC89" s="123"/>
      <c r="DD89" s="123"/>
    </row>
    <row r="90" spans="2:108" s="51" customFormat="1" ht="12.75">
      <c r="B90" s="142" t="s">
        <v>191</v>
      </c>
      <c r="C90" s="142" t="s">
        <v>14</v>
      </c>
      <c r="D90" s="124">
        <v>2962348080</v>
      </c>
      <c r="E90" s="127">
        <v>1.7972868460598593E-2</v>
      </c>
      <c r="F90" s="143">
        <v>452.7</v>
      </c>
      <c r="G90" s="127">
        <v>8.7818085882556934E-2</v>
      </c>
      <c r="H90" s="124">
        <v>164823332819.37</v>
      </c>
      <c r="I90" s="123"/>
      <c r="J90" s="128">
        <v>3222495818.1034679</v>
      </c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  <c r="CW90" s="123"/>
      <c r="CX90" s="123"/>
      <c r="CY90" s="123"/>
      <c r="CZ90" s="123"/>
      <c r="DA90" s="123"/>
      <c r="DB90" s="123"/>
      <c r="DC90" s="123"/>
      <c r="DD90" s="123"/>
    </row>
    <row r="91" spans="2:108" s="51" customFormat="1" ht="12.75">
      <c r="B91" s="142" t="s">
        <v>191</v>
      </c>
      <c r="C91" s="142" t="s">
        <v>123</v>
      </c>
      <c r="D91" s="124">
        <v>2814223973.3333335</v>
      </c>
      <c r="E91" s="127">
        <v>1.7074184371805193E-2</v>
      </c>
      <c r="F91" s="143">
        <v>235.45</v>
      </c>
      <c r="G91" s="127">
        <v>0.6984061398367557</v>
      </c>
      <c r="H91" s="124">
        <v>164823332819.37</v>
      </c>
      <c r="I91" s="123"/>
      <c r="J91" s="128">
        <v>4779695275.1851244</v>
      </c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</row>
    <row r="92" spans="2:108" s="51" customFormat="1" ht="12.75">
      <c r="B92" s="142" t="s">
        <v>191</v>
      </c>
      <c r="C92" s="142" t="s">
        <v>114</v>
      </c>
      <c r="D92" s="124">
        <v>2674819812</v>
      </c>
      <c r="E92" s="127">
        <v>1.6228405082254566E-2</v>
      </c>
      <c r="F92" s="143">
        <v>299.74</v>
      </c>
      <c r="G92" s="127">
        <v>0.70192673967980102</v>
      </c>
      <c r="H92" s="124">
        <v>164823332819.37</v>
      </c>
      <c r="I92" s="123"/>
      <c r="J92" s="128">
        <v>4552347361.8680983</v>
      </c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  <c r="CW92" s="123"/>
      <c r="CX92" s="123"/>
      <c r="CY92" s="123"/>
      <c r="CZ92" s="123"/>
      <c r="DA92" s="123"/>
      <c r="DB92" s="123"/>
      <c r="DC92" s="123"/>
      <c r="DD92" s="123"/>
    </row>
    <row r="93" spans="2:108" s="51" customFormat="1" ht="12.75">
      <c r="B93" s="142" t="s">
        <v>191</v>
      </c>
      <c r="C93" s="142" t="s">
        <v>209</v>
      </c>
      <c r="D93" s="124">
        <v>2598848568</v>
      </c>
      <c r="E93" s="127">
        <v>1.5767479783023682E-2</v>
      </c>
      <c r="F93" s="143">
        <v>1926.9</v>
      </c>
      <c r="G93" s="127">
        <v>2.3422891378740704</v>
      </c>
      <c r="H93" s="124">
        <v>164823332819.37</v>
      </c>
      <c r="I93" s="123"/>
      <c r="J93" s="128">
        <v>8686103339.8059826</v>
      </c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3"/>
      <c r="DB93" s="123"/>
      <c r="DC93" s="123"/>
      <c r="DD93" s="123"/>
    </row>
    <row r="94" spans="2:108" s="51" customFormat="1" ht="12.75">
      <c r="B94" s="142" t="s">
        <v>191</v>
      </c>
      <c r="C94" s="142" t="s">
        <v>6</v>
      </c>
      <c r="D94" s="124">
        <v>2513810139.0000005</v>
      </c>
      <c r="E94" s="127">
        <v>1.5251542946015335E-2</v>
      </c>
      <c r="F94" s="143">
        <v>133.16999999999999</v>
      </c>
      <c r="G94" s="127">
        <v>0.6984061398367557</v>
      </c>
      <c r="H94" s="124">
        <v>164823332819.37</v>
      </c>
      <c r="I94" s="123"/>
      <c r="J94" s="128">
        <v>4269470574.4614892</v>
      </c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  <c r="CW94" s="123"/>
      <c r="CX94" s="123"/>
      <c r="CY94" s="123"/>
      <c r="CZ94" s="123"/>
      <c r="DA94" s="123"/>
      <c r="DB94" s="123"/>
      <c r="DC94" s="123"/>
      <c r="DD94" s="123"/>
    </row>
    <row r="95" spans="2:108" s="51" customFormat="1" ht="12.75">
      <c r="B95" s="142" t="s">
        <v>191</v>
      </c>
      <c r="C95" s="142" t="s">
        <v>12</v>
      </c>
      <c r="D95" s="124">
        <v>2122051305.6666667</v>
      </c>
      <c r="E95" s="127">
        <v>1.2874702078693095E-2</v>
      </c>
      <c r="F95" s="143">
        <v>379.79</v>
      </c>
      <c r="G95" s="127">
        <v>0.40833477461751205</v>
      </c>
      <c r="H95" s="124">
        <v>164823332819.37</v>
      </c>
      <c r="I95" s="123"/>
      <c r="J95" s="128">
        <v>2988558647.2928624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  <c r="CW95" s="123"/>
      <c r="CX95" s="123"/>
      <c r="CY95" s="123"/>
      <c r="CZ95" s="123"/>
      <c r="DA95" s="123"/>
      <c r="DB95" s="123"/>
      <c r="DC95" s="123"/>
      <c r="DD95" s="123"/>
    </row>
    <row r="96" spans="2:108" s="51" customFormat="1" ht="12.75">
      <c r="B96" s="142" t="s">
        <v>191</v>
      </c>
      <c r="C96" s="142" t="s">
        <v>115</v>
      </c>
      <c r="D96" s="124">
        <v>2109773066.6666667</v>
      </c>
      <c r="E96" s="127">
        <v>1.2800208748228434E-2</v>
      </c>
      <c r="F96" s="143">
        <v>819.86</v>
      </c>
      <c r="G96" s="127">
        <v>1.4463146292762274</v>
      </c>
      <c r="H96" s="124">
        <v>164823332819.37</v>
      </c>
      <c r="I96" s="123"/>
      <c r="J96" s="128">
        <v>5161168717.4396372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  <c r="CW96" s="123"/>
      <c r="CX96" s="123"/>
      <c r="CY96" s="123"/>
      <c r="CZ96" s="123"/>
      <c r="DA96" s="123"/>
      <c r="DB96" s="123"/>
      <c r="DC96" s="123"/>
      <c r="DD96" s="123"/>
    </row>
    <row r="97" spans="2:108" s="51" customFormat="1" ht="12.75">
      <c r="B97" s="142" t="s">
        <v>191</v>
      </c>
      <c r="C97" s="142" t="s">
        <v>165</v>
      </c>
      <c r="D97" s="124">
        <v>1969010822.3333333</v>
      </c>
      <c r="E97" s="127">
        <v>1.1946189830363239E-2</v>
      </c>
      <c r="F97" s="143">
        <v>268.31</v>
      </c>
      <c r="G97" s="127">
        <v>1.7360322742392669</v>
      </c>
      <c r="H97" s="124">
        <v>164823332819.37</v>
      </c>
      <c r="I97" s="123"/>
      <c r="J97" s="128">
        <v>5387277158.2303982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  <c r="CW97" s="123"/>
      <c r="CX97" s="123"/>
      <c r="CY97" s="123"/>
      <c r="CZ97" s="123"/>
      <c r="DA97" s="123"/>
      <c r="DB97" s="123"/>
      <c r="DC97" s="123"/>
      <c r="DD97" s="123"/>
    </row>
    <row r="98" spans="2:108" s="51" customFormat="1" ht="12.75">
      <c r="B98" s="142" t="s">
        <v>191</v>
      </c>
      <c r="C98" s="142" t="s">
        <v>102</v>
      </c>
      <c r="D98" s="124">
        <v>1902636155.4399998</v>
      </c>
      <c r="E98" s="127">
        <v>1.1543487944908263E-2</v>
      </c>
      <c r="F98" s="143">
        <v>2057.0700000000002</v>
      </c>
      <c r="G98" s="127">
        <v>2.3422891378740704</v>
      </c>
      <c r="H98" s="124">
        <v>164823332819.37</v>
      </c>
      <c r="I98" s="123"/>
      <c r="J98" s="128">
        <v>6359160155.6535931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</row>
    <row r="99" spans="2:108" s="51" customFormat="1" ht="12.75">
      <c r="B99" s="142" t="s">
        <v>191</v>
      </c>
      <c r="C99" s="142" t="s">
        <v>120</v>
      </c>
      <c r="D99" s="124">
        <v>1809741968</v>
      </c>
      <c r="E99" s="127">
        <v>1.0979889418831844E-2</v>
      </c>
      <c r="F99" s="143">
        <v>488.31</v>
      </c>
      <c r="G99" s="127">
        <v>0.70192673967980102</v>
      </c>
      <c r="H99" s="124">
        <v>164823332819.37</v>
      </c>
      <c r="I99" s="123"/>
      <c r="J99" s="128">
        <v>3080048247.2599468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</row>
    <row r="100" spans="2:108" s="51" customFormat="1" ht="12.75">
      <c r="B100" s="142" t="s">
        <v>191</v>
      </c>
      <c r="C100" s="142" t="s">
        <v>84</v>
      </c>
      <c r="D100" s="124">
        <v>1701361916</v>
      </c>
      <c r="E100" s="127">
        <v>1.0322336570299327E-2</v>
      </c>
      <c r="F100" s="143">
        <v>212.61</v>
      </c>
      <c r="G100" s="127">
        <v>1.0774608413335978</v>
      </c>
      <c r="H100" s="124">
        <v>164823332819.37</v>
      </c>
      <c r="I100" s="123"/>
      <c r="J100" s="128">
        <v>3534512757.426302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V100" s="123"/>
      <c r="CW100" s="123"/>
      <c r="CX100" s="123"/>
      <c r="CY100" s="123"/>
      <c r="CZ100" s="123"/>
      <c r="DA100" s="123"/>
      <c r="DB100" s="123"/>
      <c r="DC100" s="123"/>
      <c r="DD100" s="123"/>
    </row>
    <row r="101" spans="2:108" s="51" customFormat="1" ht="12.75">
      <c r="B101" s="142" t="s">
        <v>191</v>
      </c>
      <c r="C101" s="142" t="s">
        <v>17</v>
      </c>
      <c r="D101" s="124">
        <v>1687041286.0000002</v>
      </c>
      <c r="E101" s="127">
        <v>1.0235451844969243E-2</v>
      </c>
      <c r="F101" s="143">
        <v>159.66999999999999</v>
      </c>
      <c r="G101" s="127">
        <v>0.21815048349572599</v>
      </c>
      <c r="H101" s="124">
        <v>164823332819.37</v>
      </c>
      <c r="I101" s="123"/>
      <c r="J101" s="128">
        <v>2055070158.2181516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  <c r="CW101" s="123"/>
      <c r="CX101" s="123"/>
      <c r="CY101" s="123"/>
      <c r="CZ101" s="123"/>
      <c r="DA101" s="123"/>
      <c r="DB101" s="123"/>
      <c r="DC101" s="123"/>
      <c r="DD101" s="123"/>
    </row>
    <row r="102" spans="2:108" s="51" customFormat="1" ht="12.75">
      <c r="B102" s="142" t="s">
        <v>191</v>
      </c>
      <c r="C102" s="142" t="s">
        <v>129</v>
      </c>
      <c r="D102" s="124">
        <v>1681284396</v>
      </c>
      <c r="E102" s="127">
        <v>1.02005242051653E-2</v>
      </c>
      <c r="F102" s="143">
        <v>179.88</v>
      </c>
      <c r="G102" s="127">
        <v>0.70192673967980102</v>
      </c>
      <c r="H102" s="124">
        <v>164823332819.37</v>
      </c>
      <c r="I102" s="123"/>
      <c r="J102" s="128">
        <v>2861422870.5588036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V102" s="123"/>
      <c r="CW102" s="123"/>
      <c r="CX102" s="123"/>
      <c r="CY102" s="123"/>
      <c r="CZ102" s="123"/>
      <c r="DA102" s="123"/>
      <c r="DB102" s="123"/>
      <c r="DC102" s="123"/>
      <c r="DD102" s="123"/>
    </row>
    <row r="103" spans="2:108" s="51" customFormat="1" ht="12.75">
      <c r="B103" s="142" t="s">
        <v>191</v>
      </c>
      <c r="C103" s="142" t="s">
        <v>16</v>
      </c>
      <c r="D103" s="124">
        <v>1663868383.3333333</v>
      </c>
      <c r="E103" s="127">
        <v>1.009485947694534E-2</v>
      </c>
      <c r="F103" s="143">
        <v>113.5</v>
      </c>
      <c r="G103" s="127">
        <v>1.989190332839776</v>
      </c>
      <c r="H103" s="124">
        <v>164823332819.37</v>
      </c>
      <c r="I103" s="123"/>
      <c r="J103" s="128">
        <v>4973619286.5777464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V103" s="123"/>
      <c r="CW103" s="123"/>
      <c r="CX103" s="123"/>
      <c r="CY103" s="123"/>
      <c r="CZ103" s="123"/>
      <c r="DA103" s="123"/>
      <c r="DB103" s="123"/>
      <c r="DC103" s="123"/>
      <c r="DD103" s="123"/>
    </row>
    <row r="104" spans="2:108" s="51" customFormat="1" ht="12.75">
      <c r="B104" s="142" t="s">
        <v>191</v>
      </c>
      <c r="C104" s="142" t="s">
        <v>150</v>
      </c>
      <c r="D104" s="124">
        <v>1369892602.666667</v>
      </c>
      <c r="E104" s="127">
        <v>8.311278380518693E-3</v>
      </c>
      <c r="F104" s="143">
        <v>155.41999999999999</v>
      </c>
      <c r="G104" s="127">
        <v>0.70192673967980102</v>
      </c>
      <c r="H104" s="124">
        <v>164823332819.37</v>
      </c>
      <c r="I104" s="123"/>
      <c r="J104" s="128">
        <v>2331456850.9679575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V104" s="123"/>
      <c r="CW104" s="123"/>
      <c r="CX104" s="123"/>
      <c r="CY104" s="123"/>
      <c r="CZ104" s="123"/>
      <c r="DA104" s="123"/>
      <c r="DB104" s="123"/>
      <c r="DC104" s="123"/>
      <c r="DD104" s="123"/>
    </row>
    <row r="105" spans="2:108" s="51" customFormat="1" ht="12.75">
      <c r="B105" s="142" t="s">
        <v>191</v>
      </c>
      <c r="C105" s="142" t="s">
        <v>156</v>
      </c>
      <c r="D105" s="124">
        <v>1267255168</v>
      </c>
      <c r="E105" s="127">
        <v>7.6885665780632275E-3</v>
      </c>
      <c r="F105" s="143">
        <v>1241.92</v>
      </c>
      <c r="G105" s="127">
        <v>4.0250641978872667E-2</v>
      </c>
      <c r="H105" s="124">
        <v>164823332819.37</v>
      </c>
      <c r="I105" s="123"/>
      <c r="J105" s="128">
        <v>1318263002.0630441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123"/>
      <c r="CM105" s="123"/>
      <c r="CN105" s="123"/>
      <c r="CO105" s="123"/>
      <c r="CP105" s="123"/>
      <c r="CQ105" s="123"/>
      <c r="CR105" s="123"/>
      <c r="CS105" s="123"/>
      <c r="CT105" s="123"/>
      <c r="CU105" s="123"/>
      <c r="CV105" s="123"/>
      <c r="CW105" s="123"/>
      <c r="CX105" s="123"/>
      <c r="CY105" s="123"/>
      <c r="CZ105" s="123"/>
      <c r="DA105" s="123"/>
      <c r="DB105" s="123"/>
      <c r="DC105" s="123"/>
      <c r="DD105" s="123"/>
    </row>
    <row r="106" spans="2:108" s="51" customFormat="1" ht="12.75">
      <c r="B106" s="142" t="s">
        <v>191</v>
      </c>
      <c r="C106" s="142" t="s">
        <v>9</v>
      </c>
      <c r="D106" s="124">
        <v>1245172660.3333333</v>
      </c>
      <c r="E106" s="127">
        <v>7.554589747908561E-3</v>
      </c>
      <c r="F106" s="143">
        <v>425.23</v>
      </c>
      <c r="G106" s="127">
        <v>4.0250641978872667E-2</v>
      </c>
      <c r="H106" s="124">
        <v>164823332819.37</v>
      </c>
      <c r="I106" s="123"/>
      <c r="J106" s="128">
        <v>1295291659.2862906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  <c r="CW106" s="123"/>
      <c r="CX106" s="123"/>
      <c r="CY106" s="123"/>
      <c r="CZ106" s="123"/>
      <c r="DA106" s="123"/>
      <c r="DB106" s="123"/>
      <c r="DC106" s="123"/>
      <c r="DD106" s="123"/>
    </row>
    <row r="107" spans="2:108" s="51" customFormat="1" ht="12.75">
      <c r="B107" s="142" t="s">
        <v>191</v>
      </c>
      <c r="C107" s="142" t="s">
        <v>117</v>
      </c>
      <c r="D107" s="124">
        <v>1111936650</v>
      </c>
      <c r="E107" s="127">
        <v>6.7462332606668752E-3</v>
      </c>
      <c r="F107" s="143">
        <v>299.31</v>
      </c>
      <c r="G107" s="127">
        <v>0.53208517839381186</v>
      </c>
      <c r="H107" s="124">
        <v>164823332819.37</v>
      </c>
      <c r="I107" s="123"/>
      <c r="J107" s="128">
        <v>1703581660.7778676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V107" s="123"/>
      <c r="CW107" s="123"/>
      <c r="CX107" s="123"/>
      <c r="CY107" s="123"/>
      <c r="CZ107" s="123"/>
      <c r="DA107" s="123"/>
      <c r="DB107" s="123"/>
      <c r="DC107" s="123"/>
      <c r="DD107" s="123"/>
    </row>
    <row r="108" spans="2:108" s="51" customFormat="1" ht="12.75">
      <c r="B108" s="142" t="s">
        <v>191</v>
      </c>
      <c r="C108" s="142" t="s">
        <v>174</v>
      </c>
      <c r="D108" s="124">
        <v>1097470966.3333333</v>
      </c>
      <c r="E108" s="127">
        <v>6.6584684799211799E-3</v>
      </c>
      <c r="F108" s="143">
        <v>222.79</v>
      </c>
      <c r="G108" s="127">
        <v>0.70192673967980102</v>
      </c>
      <c r="H108" s="124">
        <v>164823332819.37</v>
      </c>
      <c r="I108" s="123"/>
      <c r="J108" s="128">
        <v>1867815183.6249306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123"/>
      <c r="CO108" s="123"/>
      <c r="CP108" s="123"/>
      <c r="CQ108" s="123"/>
      <c r="CR108" s="123"/>
      <c r="CS108" s="123"/>
      <c r="CT108" s="123"/>
      <c r="CU108" s="123"/>
      <c r="CV108" s="123"/>
      <c r="CW108" s="123"/>
      <c r="CX108" s="123"/>
      <c r="CY108" s="123"/>
      <c r="CZ108" s="123"/>
      <c r="DA108" s="123"/>
      <c r="DB108" s="123"/>
      <c r="DC108" s="123"/>
      <c r="DD108" s="123"/>
    </row>
    <row r="109" spans="2:108" s="51" customFormat="1" ht="12.75">
      <c r="B109" s="142" t="s">
        <v>191</v>
      </c>
      <c r="C109" s="142" t="s">
        <v>18</v>
      </c>
      <c r="D109" s="124">
        <v>1040827878</v>
      </c>
      <c r="E109" s="127">
        <v>6.3148090758524096E-3</v>
      </c>
      <c r="F109" s="143">
        <v>420.18</v>
      </c>
      <c r="G109" s="127">
        <v>0.49284706672152451</v>
      </c>
      <c r="H109" s="124">
        <v>164823332819.37</v>
      </c>
      <c r="I109" s="123"/>
      <c r="J109" s="128">
        <v>1553796844.6342888</v>
      </c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123"/>
      <c r="CU109" s="123"/>
      <c r="CV109" s="123"/>
      <c r="CW109" s="123"/>
      <c r="CX109" s="123"/>
      <c r="CY109" s="123"/>
      <c r="CZ109" s="123"/>
      <c r="DA109" s="123"/>
      <c r="DB109" s="123"/>
      <c r="DC109" s="123"/>
      <c r="DD109" s="123"/>
    </row>
    <row r="110" spans="2:108" s="51" customFormat="1" ht="12.75">
      <c r="B110" s="142" t="s">
        <v>191</v>
      </c>
      <c r="C110" s="142" t="s">
        <v>119</v>
      </c>
      <c r="D110" s="124">
        <v>955532928</v>
      </c>
      <c r="E110" s="127">
        <v>5.7973158997286457E-3</v>
      </c>
      <c r="F110" s="143">
        <v>1736.07</v>
      </c>
      <c r="G110" s="127">
        <v>4.0250641978872667E-2</v>
      </c>
      <c r="H110" s="124">
        <v>164823332819.37</v>
      </c>
      <c r="I110" s="123"/>
      <c r="J110" s="128">
        <v>993993741.78395188</v>
      </c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V110" s="123"/>
      <c r="CW110" s="123"/>
      <c r="CX110" s="123"/>
      <c r="CY110" s="123"/>
      <c r="CZ110" s="123"/>
      <c r="DA110" s="123"/>
      <c r="DB110" s="123"/>
      <c r="DC110" s="123"/>
      <c r="DD110" s="123"/>
    </row>
    <row r="111" spans="2:108" s="51" customFormat="1" ht="12.75">
      <c r="B111" s="142" t="s">
        <v>191</v>
      </c>
      <c r="C111" s="142" t="s">
        <v>125</v>
      </c>
      <c r="D111" s="124">
        <v>900890213.33333337</v>
      </c>
      <c r="E111" s="127">
        <v>5.4657929670711095E-3</v>
      </c>
      <c r="F111" s="143">
        <v>1001.36</v>
      </c>
      <c r="G111" s="127">
        <v>4.0250641978872667E-2</v>
      </c>
      <c r="H111" s="124">
        <v>164823332819.37</v>
      </c>
      <c r="I111" s="123"/>
      <c r="J111" s="128">
        <v>937151622.77248359</v>
      </c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123"/>
      <c r="CF111" s="123"/>
      <c r="CG111" s="123"/>
      <c r="CH111" s="123"/>
      <c r="CI111" s="123"/>
      <c r="CJ111" s="123"/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123"/>
      <c r="CU111" s="123"/>
      <c r="CV111" s="123"/>
      <c r="CW111" s="123"/>
      <c r="CX111" s="123"/>
      <c r="CY111" s="123"/>
      <c r="CZ111" s="123"/>
      <c r="DA111" s="123"/>
      <c r="DB111" s="123"/>
      <c r="DC111" s="123"/>
      <c r="DD111" s="123"/>
    </row>
    <row r="112" spans="2:108" s="51" customFormat="1" ht="12.75">
      <c r="B112" s="142" t="s">
        <v>191</v>
      </c>
      <c r="C112" s="142" t="s">
        <v>124</v>
      </c>
      <c r="D112" s="124">
        <v>875763681.66666687</v>
      </c>
      <c r="E112" s="127">
        <v>5.3133477323044848E-3</v>
      </c>
      <c r="F112" s="143">
        <v>153.11000000000001</v>
      </c>
      <c r="G112" s="127">
        <v>0.6984061398367557</v>
      </c>
      <c r="H112" s="124">
        <v>164823332819.37</v>
      </c>
      <c r="I112" s="123"/>
      <c r="J112" s="128">
        <v>1487402413.9887092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123"/>
      <c r="CU112" s="123"/>
      <c r="CV112" s="123"/>
      <c r="CW112" s="123"/>
      <c r="CX112" s="123"/>
      <c r="CY112" s="123"/>
      <c r="CZ112" s="123"/>
      <c r="DA112" s="123"/>
      <c r="DB112" s="123"/>
      <c r="DC112" s="123"/>
      <c r="DD112" s="123"/>
    </row>
    <row r="113" spans="2:108" s="51" customFormat="1" ht="12.75">
      <c r="B113" s="142" t="s">
        <v>191</v>
      </c>
      <c r="C113" s="142" t="s">
        <v>137</v>
      </c>
      <c r="D113" s="124">
        <v>829688300</v>
      </c>
      <c r="E113" s="127">
        <v>5.0338036842711821E-3</v>
      </c>
      <c r="F113" s="143">
        <v>143.5</v>
      </c>
      <c r="G113" s="127">
        <v>0.70192673967980102</v>
      </c>
      <c r="H113" s="124">
        <v>164823332819.37</v>
      </c>
      <c r="I113" s="123"/>
      <c r="J113" s="128">
        <v>1412068703.3694766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123"/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V113" s="123"/>
      <c r="CW113" s="123"/>
      <c r="CX113" s="123"/>
      <c r="CY113" s="123"/>
      <c r="CZ113" s="123"/>
      <c r="DA113" s="123"/>
      <c r="DB113" s="123"/>
      <c r="DC113" s="123"/>
      <c r="DD113" s="123"/>
    </row>
    <row r="114" spans="2:108" s="51" customFormat="1" ht="12.75">
      <c r="B114" s="142" t="s">
        <v>191</v>
      </c>
      <c r="C114" s="142" t="s">
        <v>21</v>
      </c>
      <c r="D114" s="124">
        <v>821468672</v>
      </c>
      <c r="E114" s="127">
        <v>4.983934361406513E-3</v>
      </c>
      <c r="F114" s="143">
        <v>114.33</v>
      </c>
      <c r="G114" s="127">
        <v>0.548931175763538</v>
      </c>
      <c r="H114" s="124">
        <v>164823332819.37</v>
      </c>
      <c r="I114" s="123"/>
      <c r="J114" s="128">
        <v>1272398435.9738722</v>
      </c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3"/>
      <c r="CE114" s="123"/>
      <c r="CF114" s="123"/>
      <c r="CG114" s="123"/>
      <c r="CH114" s="123"/>
      <c r="CI114" s="123"/>
      <c r="CJ114" s="123"/>
      <c r="CK114" s="123"/>
      <c r="CL114" s="123"/>
      <c r="CM114" s="123"/>
      <c r="CN114" s="123"/>
      <c r="CO114" s="123"/>
      <c r="CP114" s="123"/>
      <c r="CQ114" s="123"/>
      <c r="CR114" s="123"/>
      <c r="CS114" s="123"/>
      <c r="CT114" s="123"/>
      <c r="CU114" s="123"/>
      <c r="CV114" s="123"/>
      <c r="CW114" s="123"/>
      <c r="CX114" s="123"/>
      <c r="CY114" s="123"/>
      <c r="CZ114" s="123"/>
      <c r="DA114" s="123"/>
      <c r="DB114" s="123"/>
      <c r="DC114" s="123"/>
      <c r="DD114" s="123"/>
    </row>
    <row r="115" spans="2:108" s="51" customFormat="1" ht="12.75">
      <c r="B115" s="142" t="s">
        <v>191</v>
      </c>
      <c r="C115" s="142" t="s">
        <v>162</v>
      </c>
      <c r="D115" s="124">
        <v>820339080</v>
      </c>
      <c r="E115" s="127">
        <v>4.9770810113335725E-3</v>
      </c>
      <c r="F115" s="143">
        <v>402.39</v>
      </c>
      <c r="G115" s="127">
        <v>0.70192673967980102</v>
      </c>
      <c r="H115" s="124">
        <v>164823332819.37</v>
      </c>
      <c r="I115" s="123"/>
      <c r="J115" s="128">
        <v>1396157015.8563275</v>
      </c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  <c r="CW115" s="123"/>
      <c r="CX115" s="123"/>
      <c r="CY115" s="123"/>
      <c r="CZ115" s="123"/>
      <c r="DA115" s="123"/>
      <c r="DB115" s="123"/>
      <c r="DC115" s="123"/>
      <c r="DD115" s="123"/>
    </row>
    <row r="116" spans="2:108" s="51" customFormat="1" ht="12.75">
      <c r="B116" s="142" t="s">
        <v>191</v>
      </c>
      <c r="C116" s="142" t="s">
        <v>136</v>
      </c>
      <c r="D116" s="124">
        <v>792287750</v>
      </c>
      <c r="E116" s="127">
        <v>4.8068907262557824E-3</v>
      </c>
      <c r="F116" s="143">
        <v>86.75</v>
      </c>
      <c r="G116" s="127">
        <v>1.7360322742392669</v>
      </c>
      <c r="H116" s="124">
        <v>164823332819.37</v>
      </c>
      <c r="I116" s="123"/>
      <c r="J116" s="128">
        <v>2167724854.4844117</v>
      </c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123"/>
      <c r="CU116" s="123"/>
      <c r="CV116" s="123"/>
      <c r="CW116" s="123"/>
      <c r="CX116" s="123"/>
      <c r="CY116" s="123"/>
      <c r="CZ116" s="123"/>
      <c r="DA116" s="123"/>
      <c r="DB116" s="123"/>
      <c r="DC116" s="123"/>
      <c r="DD116" s="123"/>
    </row>
    <row r="117" spans="2:108" s="51" customFormat="1" ht="12.75">
      <c r="B117" s="142" t="s">
        <v>191</v>
      </c>
      <c r="C117" s="142" t="s">
        <v>159</v>
      </c>
      <c r="D117" s="124">
        <v>731296405.66666663</v>
      </c>
      <c r="E117" s="127">
        <v>4.4368500087793687E-3</v>
      </c>
      <c r="F117" s="143">
        <v>467.87</v>
      </c>
      <c r="G117" s="127">
        <v>1.044676045678445</v>
      </c>
      <c r="H117" s="124">
        <v>164823332819.37</v>
      </c>
      <c r="I117" s="123"/>
      <c r="J117" s="128">
        <v>1495264242.9573798</v>
      </c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V117" s="123"/>
      <c r="CW117" s="123"/>
      <c r="CX117" s="123"/>
      <c r="CY117" s="123"/>
      <c r="CZ117" s="123"/>
      <c r="DA117" s="123"/>
      <c r="DB117" s="123"/>
      <c r="DC117" s="123"/>
      <c r="DD117" s="123"/>
    </row>
    <row r="118" spans="2:108" s="51" customFormat="1" ht="12.75">
      <c r="B118" s="142" t="s">
        <v>191</v>
      </c>
      <c r="C118" s="142" t="s">
        <v>107</v>
      </c>
      <c r="D118" s="124">
        <v>691760941.66666663</v>
      </c>
      <c r="E118" s="127">
        <v>4.1969843094045913E-3</v>
      </c>
      <c r="F118" s="143">
        <v>1456.85</v>
      </c>
      <c r="G118" s="127">
        <v>2.972756508452139</v>
      </c>
      <c r="H118" s="124">
        <v>164823332819.37</v>
      </c>
      <c r="I118" s="123"/>
      <c r="J118" s="128">
        <v>2748197783.2992301</v>
      </c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  <c r="CW118" s="123"/>
      <c r="CX118" s="123"/>
      <c r="CY118" s="123"/>
      <c r="CZ118" s="123"/>
      <c r="DA118" s="123"/>
      <c r="DB118" s="123"/>
      <c r="DC118" s="123"/>
      <c r="DD118" s="123"/>
    </row>
    <row r="119" spans="2:108" s="51" customFormat="1" ht="12.75">
      <c r="B119" s="142" t="s">
        <v>191</v>
      </c>
      <c r="C119" s="142" t="s">
        <v>176</v>
      </c>
      <c r="D119" s="124">
        <v>672578026.66666663</v>
      </c>
      <c r="E119" s="127">
        <v>4.0805996042061919E-3</v>
      </c>
      <c r="F119" s="143">
        <v>377.57</v>
      </c>
      <c r="G119" s="127">
        <v>4.0250641978872667E-2</v>
      </c>
      <c r="H119" s="124">
        <v>164823332819.37</v>
      </c>
      <c r="I119" s="123"/>
      <c r="J119" s="128">
        <v>699649724.02088332</v>
      </c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V119" s="123"/>
      <c r="CW119" s="123"/>
      <c r="CX119" s="123"/>
      <c r="CY119" s="123"/>
      <c r="CZ119" s="123"/>
      <c r="DA119" s="123"/>
      <c r="DB119" s="123"/>
      <c r="DC119" s="123"/>
      <c r="DD119" s="123"/>
    </row>
    <row r="120" spans="2:108" s="51" customFormat="1" ht="12.75">
      <c r="B120" s="142" t="s">
        <v>191</v>
      </c>
      <c r="C120" s="142" t="s">
        <v>111</v>
      </c>
      <c r="D120" s="124">
        <v>642161196</v>
      </c>
      <c r="E120" s="127">
        <v>3.8960575849036187E-3</v>
      </c>
      <c r="F120" s="143">
        <v>1165.8699999999999</v>
      </c>
      <c r="G120" s="127">
        <v>3.7543068596269236</v>
      </c>
      <c r="H120" s="124">
        <v>164823332819.37</v>
      </c>
      <c r="I120" s="123"/>
      <c r="J120" s="128">
        <v>3053031379.1290298</v>
      </c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V120" s="123"/>
      <c r="CW120" s="123"/>
      <c r="CX120" s="123"/>
      <c r="CY120" s="123"/>
      <c r="CZ120" s="123"/>
      <c r="DA120" s="123"/>
      <c r="DB120" s="123"/>
      <c r="DC120" s="123"/>
      <c r="DD120" s="123"/>
    </row>
    <row r="121" spans="2:108" s="51" customFormat="1" ht="12.75">
      <c r="B121" s="142" t="s">
        <v>191</v>
      </c>
      <c r="C121" s="142" t="s">
        <v>139</v>
      </c>
      <c r="D121" s="124">
        <v>613550000</v>
      </c>
      <c r="E121" s="127">
        <v>3.7224705356030501E-3</v>
      </c>
      <c r="F121" s="143">
        <v>175.3</v>
      </c>
      <c r="G121" s="127">
        <v>0.70192673967980102</v>
      </c>
      <c r="H121" s="124">
        <v>164823332819.37</v>
      </c>
      <c r="I121" s="123"/>
      <c r="J121" s="128">
        <v>1044217151.1305419</v>
      </c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123"/>
      <c r="CU121" s="123"/>
      <c r="CV121" s="123"/>
      <c r="CW121" s="123"/>
      <c r="CX121" s="123"/>
      <c r="CY121" s="123"/>
      <c r="CZ121" s="123"/>
      <c r="DA121" s="123"/>
      <c r="DB121" s="123"/>
      <c r="DC121" s="123"/>
      <c r="DD121" s="123"/>
    </row>
    <row r="122" spans="2:108" s="51" customFormat="1" ht="12.75">
      <c r="B122" s="142" t="s">
        <v>191</v>
      </c>
      <c r="C122" s="142" t="s">
        <v>135</v>
      </c>
      <c r="D122" s="124">
        <v>569563684</v>
      </c>
      <c r="E122" s="127">
        <v>3.4556010624065296E-3</v>
      </c>
      <c r="F122" s="143">
        <v>170.62</v>
      </c>
      <c r="G122" s="127">
        <v>0.6984061398367557</v>
      </c>
      <c r="H122" s="124">
        <v>164823332819.37</v>
      </c>
      <c r="I122" s="123"/>
      <c r="J122" s="128">
        <v>967350457.93364179</v>
      </c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3"/>
      <c r="DC122" s="123"/>
      <c r="DD122" s="123"/>
    </row>
    <row r="123" spans="2:108" s="51" customFormat="1" ht="12.75">
      <c r="B123" s="142" t="s">
        <v>191</v>
      </c>
      <c r="C123" s="142" t="s">
        <v>116</v>
      </c>
      <c r="D123" s="124">
        <v>544189356</v>
      </c>
      <c r="E123" s="127">
        <v>3.3016524219685417E-3</v>
      </c>
      <c r="F123" s="143">
        <v>844.49</v>
      </c>
      <c r="G123" s="127">
        <v>1.7360322742392669</v>
      </c>
      <c r="H123" s="124">
        <v>164823332819.37</v>
      </c>
      <c r="I123" s="123"/>
      <c r="J123" s="128">
        <v>1488919641.3134818</v>
      </c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W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123"/>
      <c r="CU123" s="123"/>
      <c r="CV123" s="123"/>
      <c r="CW123" s="123"/>
      <c r="CX123" s="123"/>
      <c r="CY123" s="123"/>
      <c r="CZ123" s="123"/>
      <c r="DA123" s="123"/>
      <c r="DB123" s="123"/>
      <c r="DC123" s="123"/>
      <c r="DD123" s="123"/>
    </row>
    <row r="124" spans="2:108" s="51" customFormat="1" ht="12.75">
      <c r="B124" s="142" t="s">
        <v>191</v>
      </c>
      <c r="C124" s="142" t="s">
        <v>11</v>
      </c>
      <c r="D124" s="124">
        <v>483972857</v>
      </c>
      <c r="E124" s="127">
        <v>2.9363127702943985E-3</v>
      </c>
      <c r="F124" s="143">
        <v>68.27</v>
      </c>
      <c r="G124" s="127">
        <v>0.54088506546155968</v>
      </c>
      <c r="H124" s="124">
        <v>164823332819.37</v>
      </c>
      <c r="I124" s="123"/>
      <c r="J124" s="128">
        <v>745746547.440063</v>
      </c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V124" s="123"/>
      <c r="CW124" s="123"/>
      <c r="CX124" s="123"/>
      <c r="CY124" s="123"/>
      <c r="CZ124" s="123"/>
      <c r="DA124" s="123"/>
      <c r="DB124" s="123"/>
      <c r="DC124" s="123"/>
      <c r="DD124" s="123"/>
    </row>
    <row r="125" spans="2:108" s="51" customFormat="1" ht="12.75">
      <c r="B125" s="142" t="s">
        <v>191</v>
      </c>
      <c r="C125" s="142" t="s">
        <v>168</v>
      </c>
      <c r="D125" s="124">
        <v>475077052</v>
      </c>
      <c r="E125" s="127">
        <v>2.8823410124866077E-3</v>
      </c>
      <c r="F125" s="143">
        <v>284.12</v>
      </c>
      <c r="G125" s="127">
        <v>1.044676045678445</v>
      </c>
      <c r="H125" s="124">
        <v>164823332819.37</v>
      </c>
      <c r="I125" s="123"/>
      <c r="J125" s="128">
        <v>971378668.07593298</v>
      </c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3"/>
      <c r="DC125" s="123"/>
      <c r="DD125" s="123"/>
    </row>
    <row r="126" spans="2:108" s="51" customFormat="1" ht="12.75">
      <c r="B126" s="142" t="s">
        <v>191</v>
      </c>
      <c r="C126" s="142" t="s">
        <v>118</v>
      </c>
      <c r="D126" s="124">
        <v>474223122.33333331</v>
      </c>
      <c r="E126" s="127">
        <v>2.8771601339540607E-3</v>
      </c>
      <c r="F126" s="143">
        <v>1003.3</v>
      </c>
      <c r="G126" s="127">
        <v>2.2327801641052782</v>
      </c>
      <c r="H126" s="124">
        <v>164823332819.37</v>
      </c>
      <c r="I126" s="123"/>
      <c r="J126" s="128">
        <v>1533059103.2392707</v>
      </c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3"/>
      <c r="DC126" s="123"/>
      <c r="DD126" s="123"/>
    </row>
    <row r="127" spans="2:108" s="51" customFormat="1" ht="12.75">
      <c r="B127" s="142" t="s">
        <v>191</v>
      </c>
      <c r="C127" s="142" t="s">
        <v>140</v>
      </c>
      <c r="D127" s="124">
        <v>468687843.00000006</v>
      </c>
      <c r="E127" s="127">
        <v>2.8435770287064599E-3</v>
      </c>
      <c r="F127" s="143">
        <v>726.31</v>
      </c>
      <c r="G127" s="127">
        <v>0.70192673967980102</v>
      </c>
      <c r="H127" s="124">
        <v>164823332819.37</v>
      </c>
      <c r="I127" s="123"/>
      <c r="J127" s="128">
        <v>797672372.56454849</v>
      </c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/>
      <c r="CS127" s="123"/>
      <c r="CT127" s="123"/>
      <c r="CU127" s="123"/>
      <c r="CV127" s="123"/>
      <c r="CW127" s="123"/>
      <c r="CX127" s="123"/>
      <c r="CY127" s="123"/>
      <c r="CZ127" s="123"/>
      <c r="DA127" s="123"/>
      <c r="DB127" s="123"/>
      <c r="DC127" s="123"/>
      <c r="DD127" s="123"/>
    </row>
    <row r="128" spans="2:108" s="51" customFormat="1" ht="12.75">
      <c r="B128" s="142" t="s">
        <v>191</v>
      </c>
      <c r="C128" s="142" t="s">
        <v>108</v>
      </c>
      <c r="D128" s="124">
        <v>455074662.96000004</v>
      </c>
      <c r="E128" s="127">
        <v>2.7609844745629351E-3</v>
      </c>
      <c r="F128" s="143">
        <v>1947.46</v>
      </c>
      <c r="G128" s="127">
        <v>2.972756508452139</v>
      </c>
      <c r="H128" s="124">
        <v>164823332819.37</v>
      </c>
      <c r="I128" s="123"/>
      <c r="J128" s="128">
        <v>1807900829.1060038</v>
      </c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23"/>
      <c r="BU128" s="123"/>
      <c r="BV128" s="123"/>
      <c r="BW128" s="123"/>
      <c r="BX128" s="123"/>
      <c r="BY128" s="123"/>
      <c r="BZ128" s="123"/>
      <c r="CA128" s="123"/>
      <c r="CB128" s="12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123"/>
      <c r="CO128" s="123"/>
      <c r="CP128" s="123"/>
      <c r="CQ128" s="123"/>
      <c r="CR128" s="123"/>
      <c r="CS128" s="123"/>
      <c r="CT128" s="123"/>
      <c r="CU128" s="123"/>
      <c r="CV128" s="123"/>
      <c r="CW128" s="123"/>
      <c r="CX128" s="123"/>
      <c r="CY128" s="123"/>
      <c r="CZ128" s="123"/>
      <c r="DA128" s="123"/>
      <c r="DB128" s="123"/>
      <c r="DC128" s="123"/>
      <c r="DD128" s="123"/>
    </row>
    <row r="129" spans="2:108" s="51" customFormat="1" ht="12.75">
      <c r="B129" s="142" t="s">
        <v>191</v>
      </c>
      <c r="C129" s="142" t="s">
        <v>153</v>
      </c>
      <c r="D129" s="124">
        <v>407989014</v>
      </c>
      <c r="E129" s="127">
        <v>2.4753110316432896E-3</v>
      </c>
      <c r="F129" s="143">
        <v>261.23</v>
      </c>
      <c r="G129" s="127">
        <v>0.6984061398367557</v>
      </c>
      <c r="H129" s="124">
        <v>164823332819.37</v>
      </c>
      <c r="I129" s="123"/>
      <c r="J129" s="128">
        <v>692931046.36354411</v>
      </c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V129" s="123"/>
      <c r="CW129" s="123"/>
      <c r="CX129" s="123"/>
      <c r="CY129" s="123"/>
      <c r="CZ129" s="123"/>
      <c r="DA129" s="123"/>
      <c r="DB129" s="123"/>
      <c r="DC129" s="123"/>
      <c r="DD129" s="123"/>
    </row>
    <row r="130" spans="2:108" s="51" customFormat="1" ht="12.75">
      <c r="B130" s="142" t="s">
        <v>191</v>
      </c>
      <c r="C130" s="142" t="s">
        <v>130</v>
      </c>
      <c r="D130" s="124">
        <v>403678233.11666662</v>
      </c>
      <c r="E130" s="127">
        <v>2.4491570835972467E-3</v>
      </c>
      <c r="F130" s="143">
        <v>503.51</v>
      </c>
      <c r="G130" s="127">
        <v>4.0250641978872667E-2</v>
      </c>
      <c r="H130" s="124">
        <v>164823332819.37</v>
      </c>
      <c r="I130" s="123"/>
      <c r="J130" s="128">
        <v>419926541.15250945</v>
      </c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V130" s="123"/>
      <c r="CW130" s="123"/>
      <c r="CX130" s="123"/>
      <c r="CY130" s="123"/>
      <c r="CZ130" s="123"/>
      <c r="DA130" s="123"/>
      <c r="DB130" s="123"/>
      <c r="DC130" s="123"/>
      <c r="DD130" s="123"/>
    </row>
    <row r="131" spans="2:108" s="51" customFormat="1" ht="12.75">
      <c r="B131" s="142" t="s">
        <v>191</v>
      </c>
      <c r="C131" s="142" t="s">
        <v>132</v>
      </c>
      <c r="D131" s="124">
        <v>368345055</v>
      </c>
      <c r="E131" s="127">
        <v>2.2347870820187189E-3</v>
      </c>
      <c r="F131" s="143">
        <v>154.41</v>
      </c>
      <c r="G131" s="127">
        <v>0.6984061398367557</v>
      </c>
      <c r="H131" s="124">
        <v>164823332819.37</v>
      </c>
      <c r="I131" s="123"/>
      <c r="J131" s="128">
        <v>625599502.99050748</v>
      </c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  <c r="CW131" s="123"/>
      <c r="CX131" s="123"/>
      <c r="CY131" s="123"/>
      <c r="CZ131" s="123"/>
      <c r="DA131" s="123"/>
      <c r="DB131" s="123"/>
      <c r="DC131" s="123"/>
      <c r="DD131" s="123"/>
    </row>
    <row r="132" spans="2:108" s="51" customFormat="1" ht="12.75">
      <c r="B132" s="142" t="s">
        <v>191</v>
      </c>
      <c r="C132" s="142" t="s">
        <v>148</v>
      </c>
      <c r="D132" s="124">
        <v>356307174.66666669</v>
      </c>
      <c r="E132" s="127">
        <v>2.1617520321418567E-3</v>
      </c>
      <c r="F132" s="143">
        <v>111.49</v>
      </c>
      <c r="G132" s="127">
        <v>0.6984061398367557</v>
      </c>
      <c r="H132" s="124">
        <v>164823332819.37</v>
      </c>
      <c r="I132" s="123"/>
      <c r="J132" s="128">
        <v>605154293.12175405</v>
      </c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</row>
    <row r="133" spans="2:108" s="51" customFormat="1" ht="12.75">
      <c r="B133" s="142" t="s">
        <v>191</v>
      </c>
      <c r="C133" s="142" t="s">
        <v>143</v>
      </c>
      <c r="D133" s="124">
        <v>346943827.80000001</v>
      </c>
      <c r="E133" s="127">
        <v>2.1049436500608565E-3</v>
      </c>
      <c r="F133" s="143">
        <v>4352.9399999999996</v>
      </c>
      <c r="G133" s="127">
        <v>4.0250641978872667E-2</v>
      </c>
      <c r="H133" s="124">
        <v>164823332819.37</v>
      </c>
      <c r="I133" s="123"/>
      <c r="J133" s="128">
        <v>360908539.59955746</v>
      </c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</row>
    <row r="134" spans="2:108" s="51" customFormat="1" ht="12.75">
      <c r="B134" s="142" t="s">
        <v>191</v>
      </c>
      <c r="C134" s="142" t="s">
        <v>121</v>
      </c>
      <c r="D134" s="124">
        <v>339612653.33333331</v>
      </c>
      <c r="E134" s="127">
        <v>2.0604646655550587E-3</v>
      </c>
      <c r="F134" s="143">
        <v>616.73</v>
      </c>
      <c r="G134" s="127">
        <v>4.0250641978872667E-2</v>
      </c>
      <c r="H134" s="124">
        <v>164823332819.37</v>
      </c>
      <c r="I134" s="123"/>
      <c r="J134" s="128">
        <v>353282280.65414828</v>
      </c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  <c r="CW134" s="123"/>
      <c r="CX134" s="123"/>
      <c r="CY134" s="123"/>
      <c r="CZ134" s="123"/>
      <c r="DA134" s="123"/>
      <c r="DB134" s="123"/>
      <c r="DC134" s="123"/>
      <c r="DD134" s="123"/>
    </row>
    <row r="135" spans="2:108" s="51" customFormat="1" ht="12.75">
      <c r="B135" s="142" t="s">
        <v>191</v>
      </c>
      <c r="C135" s="142" t="s">
        <v>158</v>
      </c>
      <c r="D135" s="124">
        <v>311124933</v>
      </c>
      <c r="E135" s="127">
        <v>1.8876267557395047E-3</v>
      </c>
      <c r="F135" s="143">
        <v>366.59</v>
      </c>
      <c r="G135" s="127">
        <v>1.7360322742392669</v>
      </c>
      <c r="H135" s="124">
        <v>164823332819.37</v>
      </c>
      <c r="I135" s="123"/>
      <c r="J135" s="128">
        <v>851247858.00852942</v>
      </c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  <c r="CW135" s="123"/>
      <c r="CX135" s="123"/>
      <c r="CY135" s="123"/>
      <c r="CZ135" s="123"/>
      <c r="DA135" s="123"/>
      <c r="DB135" s="123"/>
      <c r="DC135" s="123"/>
      <c r="DD135" s="123"/>
    </row>
    <row r="136" spans="2:108" s="51" customFormat="1" ht="12.75">
      <c r="B136" s="142" t="s">
        <v>191</v>
      </c>
      <c r="C136" s="142" t="s">
        <v>146</v>
      </c>
      <c r="D136" s="124">
        <v>294319914.66666669</v>
      </c>
      <c r="E136" s="127">
        <v>1.7856689925643725E-3</v>
      </c>
      <c r="F136" s="143">
        <v>229.12</v>
      </c>
      <c r="G136" s="127">
        <v>1.7360322742392669</v>
      </c>
      <c r="H136" s="124">
        <v>164823332819.37</v>
      </c>
      <c r="I136" s="123"/>
      <c r="J136" s="128">
        <v>805268785.47934699</v>
      </c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W136" s="123"/>
      <c r="BX136" s="123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123"/>
      <c r="CU136" s="123"/>
      <c r="CV136" s="123"/>
      <c r="CW136" s="123"/>
      <c r="CX136" s="123"/>
      <c r="CY136" s="123"/>
      <c r="CZ136" s="123"/>
      <c r="DA136" s="123"/>
      <c r="DB136" s="123"/>
      <c r="DC136" s="123"/>
      <c r="DD136" s="123"/>
    </row>
    <row r="137" spans="2:108" s="51" customFormat="1" ht="12.75">
      <c r="B137" s="142" t="s">
        <v>191</v>
      </c>
      <c r="C137" s="142" t="s">
        <v>15</v>
      </c>
      <c r="D137" s="124">
        <v>278799229.33333337</v>
      </c>
      <c r="E137" s="127">
        <v>1.6915034089188673E-3</v>
      </c>
      <c r="F137" s="143">
        <v>280.83999999999997</v>
      </c>
      <c r="G137" s="127">
        <v>4.0250641978872667E-2</v>
      </c>
      <c r="H137" s="124">
        <v>164823332819.37</v>
      </c>
      <c r="I137" s="123"/>
      <c r="J137" s="128">
        <v>290021077.29721498</v>
      </c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O137" s="123"/>
      <c r="CP137" s="123"/>
      <c r="CQ137" s="123"/>
      <c r="CR137" s="123"/>
      <c r="CS137" s="123"/>
      <c r="CT137" s="123"/>
      <c r="CU137" s="123"/>
      <c r="CV137" s="123"/>
      <c r="CW137" s="123"/>
      <c r="CX137" s="123"/>
      <c r="CY137" s="123"/>
      <c r="CZ137" s="123"/>
      <c r="DA137" s="123"/>
      <c r="DB137" s="123"/>
      <c r="DC137" s="123"/>
      <c r="DD137" s="123"/>
    </row>
    <row r="138" spans="2:108" s="51" customFormat="1" ht="12.75">
      <c r="B138" s="142" t="s">
        <v>191</v>
      </c>
      <c r="C138" s="142" t="s">
        <v>160</v>
      </c>
      <c r="D138" s="124">
        <v>271041100</v>
      </c>
      <c r="E138" s="127">
        <v>1.6444340456155811E-3</v>
      </c>
      <c r="F138" s="143">
        <v>343.09</v>
      </c>
      <c r="G138" s="127">
        <v>0.70192673967980102</v>
      </c>
      <c r="H138" s="124">
        <v>164823332819.37</v>
      </c>
      <c r="I138" s="123"/>
      <c r="J138" s="128">
        <v>461292095.64222693</v>
      </c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123"/>
      <c r="CR138" s="123"/>
      <c r="CS138" s="123"/>
      <c r="CT138" s="123"/>
      <c r="CU138" s="123"/>
      <c r="CV138" s="123"/>
      <c r="CW138" s="123"/>
      <c r="CX138" s="123"/>
      <c r="CY138" s="123"/>
      <c r="CZ138" s="123"/>
      <c r="DA138" s="123"/>
      <c r="DB138" s="123"/>
      <c r="DC138" s="123"/>
      <c r="DD138" s="123"/>
    </row>
    <row r="139" spans="2:108" s="51" customFormat="1" ht="12.75">
      <c r="B139" s="142" t="s">
        <v>191</v>
      </c>
      <c r="C139" s="142" t="s">
        <v>182</v>
      </c>
      <c r="D139" s="124">
        <v>240601130</v>
      </c>
      <c r="E139" s="127">
        <v>1.459751637613559E-3</v>
      </c>
      <c r="F139" s="143">
        <v>3124.69</v>
      </c>
      <c r="G139" s="127">
        <v>4.0250641978872667E-2</v>
      </c>
      <c r="H139" s="124">
        <v>164823332819.37</v>
      </c>
      <c r="I139" s="123"/>
      <c r="J139" s="128">
        <v>250285479.94334218</v>
      </c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123"/>
      <c r="CR139" s="123"/>
      <c r="CS139" s="123"/>
      <c r="CT139" s="123"/>
      <c r="CU139" s="123"/>
      <c r="CV139" s="123"/>
      <c r="CW139" s="123"/>
      <c r="CX139" s="123"/>
      <c r="CY139" s="123"/>
      <c r="CZ139" s="123"/>
      <c r="DA139" s="123"/>
      <c r="DB139" s="123"/>
      <c r="DC139" s="123"/>
      <c r="DD139" s="123"/>
    </row>
    <row r="140" spans="2:108" s="51" customFormat="1" ht="12.75">
      <c r="B140" s="142" t="s">
        <v>191</v>
      </c>
      <c r="C140" s="142" t="s">
        <v>127</v>
      </c>
      <c r="D140" s="124">
        <v>238673413.33333337</v>
      </c>
      <c r="E140" s="127">
        <v>1.4480559836445956E-3</v>
      </c>
      <c r="F140" s="143">
        <v>185.2</v>
      </c>
      <c r="G140" s="127">
        <v>0.6984061398367557</v>
      </c>
      <c r="H140" s="124">
        <v>164823332819.37</v>
      </c>
      <c r="I140" s="123"/>
      <c r="J140" s="128">
        <v>405364390.62112921</v>
      </c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  <c r="CW140" s="123"/>
      <c r="CX140" s="123"/>
      <c r="CY140" s="123"/>
      <c r="CZ140" s="123"/>
      <c r="DA140" s="123"/>
      <c r="DB140" s="123"/>
      <c r="DC140" s="123"/>
      <c r="DD140" s="123"/>
    </row>
    <row r="141" spans="2:108" s="51" customFormat="1" ht="12.75">
      <c r="B141" s="142" t="s">
        <v>191</v>
      </c>
      <c r="C141" s="142" t="s">
        <v>122</v>
      </c>
      <c r="D141" s="124">
        <v>214439726.66666666</v>
      </c>
      <c r="E141" s="127">
        <v>1.3010277307137776E-3</v>
      </c>
      <c r="F141" s="143">
        <v>783.58</v>
      </c>
      <c r="G141" s="127">
        <v>4.0250641978872667E-2</v>
      </c>
      <c r="H141" s="124">
        <v>164823332819.37</v>
      </c>
      <c r="I141" s="123"/>
      <c r="J141" s="128">
        <v>223071063.33077395</v>
      </c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</row>
    <row r="142" spans="2:108" s="51" customFormat="1" ht="12.75">
      <c r="B142" s="142" t="s">
        <v>191</v>
      </c>
      <c r="C142" s="142" t="s">
        <v>183</v>
      </c>
      <c r="D142" s="124">
        <v>213212083.33333334</v>
      </c>
      <c r="E142" s="127">
        <v>1.2935794931837267E-3</v>
      </c>
      <c r="F142" s="143">
        <v>465.19</v>
      </c>
      <c r="G142" s="127">
        <v>4.0250641978872667E-2</v>
      </c>
      <c r="H142" s="124">
        <v>164823332819.37</v>
      </c>
      <c r="I142" s="123"/>
      <c r="J142" s="128">
        <v>221794006.56515291</v>
      </c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3"/>
      <c r="DC142" s="123"/>
      <c r="DD142" s="123"/>
    </row>
    <row r="143" spans="2:108" s="51" customFormat="1" ht="12.75">
      <c r="B143" s="142" t="s">
        <v>191</v>
      </c>
      <c r="C143" s="142" t="s">
        <v>149</v>
      </c>
      <c r="D143" s="124">
        <v>194443200.00000003</v>
      </c>
      <c r="E143" s="127">
        <v>1.1797067604080696E-3</v>
      </c>
      <c r="F143" s="143">
        <v>462.96</v>
      </c>
      <c r="G143" s="127">
        <v>0.70192673967980102</v>
      </c>
      <c r="H143" s="124">
        <v>164823332819.37</v>
      </c>
      <c r="I143" s="123"/>
      <c r="J143" s="128">
        <v>330928081.42890751</v>
      </c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  <c r="CW143" s="123"/>
      <c r="CX143" s="123"/>
      <c r="CY143" s="123"/>
      <c r="CZ143" s="123"/>
      <c r="DA143" s="123"/>
      <c r="DB143" s="123"/>
      <c r="DC143" s="123"/>
      <c r="DD143" s="123"/>
    </row>
    <row r="144" spans="2:108" s="51" customFormat="1" ht="12.75">
      <c r="B144" s="142" t="s">
        <v>191</v>
      </c>
      <c r="C144" s="142" t="s">
        <v>142</v>
      </c>
      <c r="D144" s="124">
        <v>192025785.00000003</v>
      </c>
      <c r="E144" s="127">
        <v>1.1650400566189328E-3</v>
      </c>
      <c r="F144" s="143">
        <v>547.54999999999995</v>
      </c>
      <c r="G144" s="127">
        <v>4.0250641978872667E-2</v>
      </c>
      <c r="H144" s="124">
        <v>164823332819.37</v>
      </c>
      <c r="I144" s="123"/>
      <c r="J144" s="128">
        <v>199754946.122747</v>
      </c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123"/>
      <c r="CU144" s="123"/>
      <c r="CV144" s="123"/>
      <c r="CW144" s="123"/>
      <c r="CX144" s="123"/>
      <c r="CY144" s="123"/>
      <c r="CZ144" s="123"/>
      <c r="DA144" s="123"/>
      <c r="DB144" s="123"/>
      <c r="DC144" s="123"/>
      <c r="DD144" s="123"/>
    </row>
    <row r="145" spans="2:108" s="51" customFormat="1" ht="12.75">
      <c r="B145" s="142" t="s">
        <v>191</v>
      </c>
      <c r="C145" s="142" t="s">
        <v>134</v>
      </c>
      <c r="D145" s="124">
        <v>191926033.33333334</v>
      </c>
      <c r="E145" s="127">
        <v>1.1644348530657684E-3</v>
      </c>
      <c r="F145" s="143">
        <v>256.7</v>
      </c>
      <c r="G145" s="127">
        <v>4.0250641978872667E-2</v>
      </c>
      <c r="H145" s="124">
        <v>164823332819.37</v>
      </c>
      <c r="I145" s="123"/>
      <c r="J145" s="128">
        <v>199651179.3874585</v>
      </c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123"/>
      <c r="CU145" s="123"/>
      <c r="CV145" s="123"/>
      <c r="CW145" s="123"/>
      <c r="CX145" s="123"/>
      <c r="CY145" s="123"/>
      <c r="CZ145" s="123"/>
      <c r="DA145" s="123"/>
      <c r="DB145" s="123"/>
      <c r="DC145" s="123"/>
      <c r="DD145" s="123"/>
    </row>
    <row r="146" spans="2:108" s="51" customFormat="1" ht="12.75">
      <c r="B146" s="142" t="s">
        <v>191</v>
      </c>
      <c r="C146" s="142" t="s">
        <v>133</v>
      </c>
      <c r="D146" s="124">
        <v>178562380</v>
      </c>
      <c r="E146" s="127">
        <v>1.0833562029454085E-3</v>
      </c>
      <c r="F146" s="143">
        <v>1137.3399999999999</v>
      </c>
      <c r="G146" s="127">
        <v>4.0250641978872667E-2</v>
      </c>
      <c r="H146" s="124">
        <v>164823332819.37</v>
      </c>
      <c r="I146" s="123"/>
      <c r="J146" s="128">
        <v>185749630.42827541</v>
      </c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V146" s="123"/>
      <c r="CW146" s="123"/>
      <c r="CX146" s="123"/>
      <c r="CY146" s="123"/>
      <c r="CZ146" s="123"/>
      <c r="DA146" s="123"/>
      <c r="DB146" s="123"/>
      <c r="DC146" s="123"/>
      <c r="DD146" s="123"/>
    </row>
    <row r="147" spans="2:108" s="51" customFormat="1" ht="12.75">
      <c r="B147" s="142" t="s">
        <v>191</v>
      </c>
      <c r="C147" s="142" t="s">
        <v>145</v>
      </c>
      <c r="D147" s="124">
        <v>147128777.33333334</v>
      </c>
      <c r="E147" s="127">
        <v>8.9264532403656631E-4</v>
      </c>
      <c r="F147" s="143">
        <v>198.76</v>
      </c>
      <c r="G147" s="127">
        <v>4.0250641978872667E-2</v>
      </c>
      <c r="H147" s="124">
        <v>164823332819.37</v>
      </c>
      <c r="I147" s="123"/>
      <c r="J147" s="128">
        <v>153050805.0745666</v>
      </c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  <c r="CW147" s="123"/>
      <c r="CX147" s="123"/>
      <c r="CY147" s="123"/>
      <c r="CZ147" s="123"/>
      <c r="DA147" s="123"/>
      <c r="DB147" s="123"/>
      <c r="DC147" s="123"/>
      <c r="DD147" s="123"/>
    </row>
    <row r="148" spans="2:108" s="51" customFormat="1" ht="12.75">
      <c r="B148" s="142" t="s">
        <v>191</v>
      </c>
      <c r="C148" s="142" t="s">
        <v>80</v>
      </c>
      <c r="D148" s="124">
        <v>126200746.33333333</v>
      </c>
      <c r="E148" s="127">
        <v>7.6567282176994204E-4</v>
      </c>
      <c r="F148" s="143">
        <v>101.63</v>
      </c>
      <c r="G148" s="127">
        <v>0.80817643882613777</v>
      </c>
      <c r="H148" s="124">
        <v>164823332819.37</v>
      </c>
      <c r="I148" s="123"/>
      <c r="J148" s="128">
        <v>228193216.08220741</v>
      </c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  <c r="CW148" s="123"/>
      <c r="CX148" s="123"/>
      <c r="CY148" s="123"/>
      <c r="CZ148" s="123"/>
      <c r="DA148" s="123"/>
      <c r="DB148" s="123"/>
      <c r="DC148" s="123"/>
      <c r="DD148" s="123"/>
    </row>
    <row r="149" spans="2:108" s="51" customFormat="1" ht="12.75">
      <c r="B149" s="142" t="s">
        <v>191</v>
      </c>
      <c r="C149" s="142" t="s">
        <v>163</v>
      </c>
      <c r="D149" s="124">
        <v>116235450</v>
      </c>
      <c r="E149" s="127">
        <v>7.052123507742833E-4</v>
      </c>
      <c r="F149" s="143">
        <v>180.21</v>
      </c>
      <c r="G149" s="127">
        <v>0.6984061398367557</v>
      </c>
      <c r="H149" s="124">
        <v>164823332819.37</v>
      </c>
      <c r="I149" s="123"/>
      <c r="J149" s="128">
        <v>197415001.94668823</v>
      </c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W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V149" s="123"/>
      <c r="CW149" s="123"/>
      <c r="CX149" s="123"/>
      <c r="CY149" s="123"/>
      <c r="CZ149" s="123"/>
      <c r="DA149" s="123"/>
      <c r="DB149" s="123"/>
      <c r="DC149" s="123"/>
      <c r="DD149" s="123"/>
    </row>
    <row r="150" spans="2:108" s="51" customFormat="1" ht="12.75">
      <c r="B150" s="142" t="s">
        <v>191</v>
      </c>
      <c r="C150" s="142" t="s">
        <v>22</v>
      </c>
      <c r="D150" s="124">
        <v>107008416.66666667</v>
      </c>
      <c r="E150" s="127">
        <v>6.4923099682699214E-4</v>
      </c>
      <c r="F150" s="143">
        <v>93.73</v>
      </c>
      <c r="G150" s="127">
        <v>0.65863319734208858</v>
      </c>
      <c r="H150" s="124">
        <v>164823332819.37</v>
      </c>
      <c r="I150" s="123"/>
      <c r="J150" s="128">
        <v>177487712.27834776</v>
      </c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123"/>
      <c r="CU150" s="123"/>
      <c r="CV150" s="123"/>
      <c r="CW150" s="123"/>
      <c r="CX150" s="123"/>
      <c r="CY150" s="123"/>
      <c r="CZ150" s="123"/>
      <c r="DA150" s="123"/>
      <c r="DB150" s="123"/>
      <c r="DC150" s="123"/>
      <c r="DD150" s="123"/>
    </row>
    <row r="151" spans="2:108" s="51" customFormat="1" ht="12.75">
      <c r="B151" s="142" t="s">
        <v>191</v>
      </c>
      <c r="C151" s="142" t="s">
        <v>131</v>
      </c>
      <c r="D151" s="124">
        <v>92460160</v>
      </c>
      <c r="E151" s="127">
        <v>5.6096523725392177E-4</v>
      </c>
      <c r="F151" s="143">
        <v>1778.08</v>
      </c>
      <c r="G151" s="127">
        <v>4.0250641978872667E-2</v>
      </c>
      <c r="H151" s="124">
        <v>164823332819.37</v>
      </c>
      <c r="I151" s="123"/>
      <c r="J151" s="128">
        <v>96181740.797469273</v>
      </c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123"/>
      <c r="CU151" s="123"/>
      <c r="CV151" s="123"/>
      <c r="CW151" s="123"/>
      <c r="CX151" s="123"/>
      <c r="CY151" s="123"/>
      <c r="CZ151" s="123"/>
      <c r="DA151" s="123"/>
      <c r="DB151" s="123"/>
      <c r="DC151" s="123"/>
      <c r="DD151" s="123"/>
    </row>
    <row r="152" spans="2:108" s="51" customFormat="1" ht="12.75">
      <c r="B152" s="142" t="s">
        <v>191</v>
      </c>
      <c r="C152" s="142" t="s">
        <v>173</v>
      </c>
      <c r="D152" s="124">
        <v>85223826.666666672</v>
      </c>
      <c r="E152" s="127">
        <v>5.1706166359385248E-4</v>
      </c>
      <c r="F152" s="143">
        <v>1727.51</v>
      </c>
      <c r="G152" s="127">
        <v>0.70192673967980102</v>
      </c>
      <c r="H152" s="124">
        <v>164823332819.37</v>
      </c>
      <c r="I152" s="123"/>
      <c r="J152" s="128">
        <v>145044709.46183649</v>
      </c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  <c r="CW152" s="123"/>
      <c r="CX152" s="123"/>
      <c r="CY152" s="123"/>
      <c r="CZ152" s="123"/>
      <c r="DA152" s="123"/>
      <c r="DB152" s="123"/>
      <c r="DC152" s="123"/>
      <c r="DD152" s="123"/>
    </row>
    <row r="153" spans="2:108" s="51" customFormat="1" ht="12.75">
      <c r="B153" s="142" t="s">
        <v>191</v>
      </c>
      <c r="C153" s="142" t="s">
        <v>138</v>
      </c>
      <c r="D153" s="124">
        <v>70903864.166666672</v>
      </c>
      <c r="E153" s="127">
        <v>4.3018098805446594E-4</v>
      </c>
      <c r="F153" s="143">
        <v>1580.5</v>
      </c>
      <c r="G153" s="127">
        <v>4.0250641978872667E-2</v>
      </c>
      <c r="H153" s="124">
        <v>164823332819.37</v>
      </c>
      <c r="I153" s="123"/>
      <c r="J153" s="128">
        <v>73757790.218157783</v>
      </c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123"/>
      <c r="BV153" s="123"/>
      <c r="BW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123"/>
      <c r="CU153" s="123"/>
      <c r="CV153" s="123"/>
      <c r="CW153" s="123"/>
      <c r="CX153" s="123"/>
      <c r="CY153" s="123"/>
      <c r="CZ153" s="123"/>
      <c r="DA153" s="123"/>
      <c r="DB153" s="123"/>
      <c r="DC153" s="123"/>
      <c r="DD153" s="123"/>
    </row>
    <row r="154" spans="2:108" s="51" customFormat="1" ht="12.75">
      <c r="B154" s="142" t="s">
        <v>191</v>
      </c>
      <c r="C154" s="142" t="s">
        <v>147</v>
      </c>
      <c r="D154" s="124">
        <v>65982000</v>
      </c>
      <c r="E154" s="127">
        <v>4.0031953529485852E-4</v>
      </c>
      <c r="F154" s="143">
        <v>188.52</v>
      </c>
      <c r="G154" s="127">
        <v>0.70192673967980102</v>
      </c>
      <c r="H154" s="124">
        <v>164823332819.37</v>
      </c>
      <c r="I154" s="123"/>
      <c r="J154" s="128">
        <v>112296530.13755263</v>
      </c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  <c r="BR154" s="123"/>
      <c r="BS154" s="123"/>
      <c r="BT154" s="123"/>
      <c r="BU154" s="123"/>
      <c r="BV154" s="123"/>
      <c r="BW154" s="123"/>
      <c r="BX154" s="123"/>
      <c r="BY154" s="123"/>
      <c r="BZ154" s="123"/>
      <c r="CA154" s="123"/>
      <c r="CB154" s="123"/>
      <c r="CC154" s="123"/>
      <c r="CD154" s="123"/>
      <c r="CE154" s="123"/>
      <c r="CF154" s="123"/>
      <c r="CG154" s="123"/>
      <c r="CH154" s="123"/>
      <c r="CI154" s="123"/>
      <c r="CJ154" s="123"/>
      <c r="CK154" s="123"/>
      <c r="CL154" s="123"/>
      <c r="CM154" s="123"/>
      <c r="CN154" s="123"/>
      <c r="CO154" s="123"/>
      <c r="CP154" s="123"/>
      <c r="CQ154" s="123"/>
      <c r="CR154" s="123"/>
      <c r="CS154" s="123"/>
      <c r="CT154" s="123"/>
      <c r="CU154" s="123"/>
      <c r="CV154" s="123"/>
      <c r="CW154" s="123"/>
      <c r="CX154" s="123"/>
      <c r="CY154" s="123"/>
      <c r="CZ154" s="123"/>
      <c r="DA154" s="123"/>
      <c r="DB154" s="123"/>
      <c r="DC154" s="123"/>
      <c r="DD154" s="123"/>
    </row>
    <row r="155" spans="2:108" s="51" customFormat="1" ht="12.75">
      <c r="B155" s="142" t="s">
        <v>191</v>
      </c>
      <c r="C155" s="142" t="s">
        <v>152</v>
      </c>
      <c r="D155" s="124">
        <v>63565544</v>
      </c>
      <c r="E155" s="127">
        <v>3.8565864985670159E-4</v>
      </c>
      <c r="F155" s="143">
        <v>3243.14</v>
      </c>
      <c r="G155" s="127">
        <v>4.0250641978872667E-2</v>
      </c>
      <c r="H155" s="124">
        <v>164823332819.37</v>
      </c>
      <c r="I155" s="123"/>
      <c r="J155" s="128">
        <v>66124097.953736275</v>
      </c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123"/>
      <c r="BV155" s="123"/>
      <c r="BW155" s="123"/>
      <c r="BX155" s="123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123"/>
      <c r="CU155" s="123"/>
      <c r="CV155" s="123"/>
      <c r="CW155" s="123"/>
      <c r="CX155" s="123"/>
      <c r="CY155" s="123"/>
      <c r="CZ155" s="123"/>
      <c r="DA155" s="123"/>
      <c r="DB155" s="123"/>
      <c r="DC155" s="123"/>
      <c r="DD155" s="123"/>
    </row>
    <row r="156" spans="2:108" s="51" customFormat="1" ht="12.75">
      <c r="B156" s="142" t="s">
        <v>191</v>
      </c>
      <c r="C156" s="142" t="s">
        <v>179</v>
      </c>
      <c r="D156" s="124">
        <v>59209700</v>
      </c>
      <c r="E156" s="127">
        <v>3.5923129927780279E-4</v>
      </c>
      <c r="F156" s="143">
        <v>538.27</v>
      </c>
      <c r="G156" s="127">
        <v>4.0250641978872667E-2</v>
      </c>
      <c r="H156" s="124">
        <v>164823332819.37</v>
      </c>
      <c r="I156" s="123"/>
      <c r="J156" s="128">
        <v>61592928.436376452</v>
      </c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123"/>
      <c r="CI156" s="123"/>
      <c r="CJ156" s="123"/>
      <c r="CK156" s="123"/>
      <c r="CL156" s="123"/>
      <c r="CM156" s="123"/>
      <c r="CN156" s="123"/>
      <c r="CO156" s="123"/>
      <c r="CP156" s="123"/>
      <c r="CQ156" s="123"/>
      <c r="CR156" s="123"/>
      <c r="CS156" s="123"/>
      <c r="CT156" s="123"/>
      <c r="CU156" s="123"/>
      <c r="CV156" s="123"/>
      <c r="CW156" s="123"/>
      <c r="CX156" s="123"/>
      <c r="CY156" s="123"/>
      <c r="CZ156" s="123"/>
      <c r="DA156" s="123"/>
      <c r="DB156" s="123"/>
      <c r="DC156" s="123"/>
      <c r="DD156" s="123"/>
    </row>
    <row r="157" spans="2:108" s="51" customFormat="1" ht="12.75">
      <c r="B157" s="142" t="s">
        <v>191</v>
      </c>
      <c r="C157" s="142" t="s">
        <v>172</v>
      </c>
      <c r="D157" s="124">
        <v>55366000</v>
      </c>
      <c r="E157" s="127">
        <v>3.3591117867198838E-4</v>
      </c>
      <c r="F157" s="143">
        <v>276.83</v>
      </c>
      <c r="G157" s="127">
        <v>0.6984061398367557</v>
      </c>
      <c r="H157" s="124">
        <v>164823332819.37</v>
      </c>
      <c r="I157" s="123"/>
      <c r="J157" s="128">
        <v>94033954.338201821</v>
      </c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V157" s="123"/>
      <c r="CW157" s="123"/>
      <c r="CX157" s="123"/>
      <c r="CY157" s="123"/>
      <c r="CZ157" s="123"/>
      <c r="DA157" s="123"/>
      <c r="DB157" s="123"/>
      <c r="DC157" s="123"/>
      <c r="DD157" s="123"/>
    </row>
    <row r="158" spans="2:108" s="51" customFormat="1" ht="12.75">
      <c r="B158" s="142" t="s">
        <v>191</v>
      </c>
      <c r="C158" s="142" t="s">
        <v>170</v>
      </c>
      <c r="D158" s="124">
        <v>53593500</v>
      </c>
      <c r="E158" s="127">
        <v>3.251572400779758E-4</v>
      </c>
      <c r="F158" s="143">
        <v>357.29</v>
      </c>
      <c r="G158" s="127">
        <v>1.044676045678445</v>
      </c>
      <c r="H158" s="124">
        <v>164823332819.37</v>
      </c>
      <c r="I158" s="123"/>
      <c r="J158" s="128">
        <v>109581345.65406774</v>
      </c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W158" s="123"/>
      <c r="BX158" s="123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123"/>
      <c r="CU158" s="123"/>
      <c r="CV158" s="123"/>
      <c r="CW158" s="123"/>
      <c r="CX158" s="123"/>
      <c r="CY158" s="123"/>
      <c r="CZ158" s="123"/>
      <c r="DA158" s="123"/>
      <c r="DB158" s="123"/>
      <c r="DC158" s="123"/>
      <c r="DD158" s="123"/>
    </row>
    <row r="159" spans="2:108" s="51" customFormat="1" ht="12.75">
      <c r="B159" s="142" t="s">
        <v>191</v>
      </c>
      <c r="C159" s="142" t="s">
        <v>161</v>
      </c>
      <c r="D159" s="124">
        <v>52676669.06666667</v>
      </c>
      <c r="E159" s="127">
        <v>3.1959473313402216E-4</v>
      </c>
      <c r="F159" s="143">
        <v>1230.3800000000001</v>
      </c>
      <c r="G159" s="127">
        <v>3.7543068596269236</v>
      </c>
      <c r="H159" s="124">
        <v>164823332819.37</v>
      </c>
      <c r="I159" s="123"/>
      <c r="J159" s="128">
        <v>250441049.08595073</v>
      </c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3"/>
      <c r="DC159" s="123"/>
      <c r="DD159" s="123"/>
    </row>
    <row r="160" spans="2:108" s="51" customFormat="1" ht="12.75">
      <c r="B160" s="142" t="s">
        <v>191</v>
      </c>
      <c r="C160" s="142" t="s">
        <v>169</v>
      </c>
      <c r="D160" s="124">
        <v>48811275.119999997</v>
      </c>
      <c r="E160" s="127">
        <v>2.961429931373388E-4</v>
      </c>
      <c r="F160" s="143">
        <v>305.33</v>
      </c>
      <c r="G160" s="127">
        <v>4.0250641978872667E-2</v>
      </c>
      <c r="H160" s="124">
        <v>164823332819.37</v>
      </c>
      <c r="I160" s="123"/>
      <c r="J160" s="128">
        <v>50775960.27938737</v>
      </c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3"/>
      <c r="CP160" s="123"/>
      <c r="CQ160" s="123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3"/>
      <c r="DC160" s="123"/>
      <c r="DD160" s="123"/>
    </row>
    <row r="161" spans="2:108" s="51" customFormat="1" ht="12.75">
      <c r="B161" s="142" t="s">
        <v>191</v>
      </c>
      <c r="C161" s="142" t="s">
        <v>210</v>
      </c>
      <c r="D161" s="124">
        <v>42636000</v>
      </c>
      <c r="E161" s="127">
        <v>2.5867696806449619E-4</v>
      </c>
      <c r="F161" s="143">
        <v>1254</v>
      </c>
      <c r="G161" s="127">
        <v>4.0250641978872667E-2</v>
      </c>
      <c r="H161" s="124">
        <v>164823332819.37</v>
      </c>
      <c r="I161" s="123"/>
      <c r="J161" s="128">
        <v>44352126.371411212</v>
      </c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3"/>
      <c r="CA161" s="123"/>
      <c r="CB161" s="123"/>
      <c r="CC161" s="123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3"/>
      <c r="CO161" s="123"/>
      <c r="CP161" s="123"/>
      <c r="CQ161" s="123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3"/>
      <c r="DC161" s="123"/>
      <c r="DD161" s="123"/>
    </row>
    <row r="162" spans="2:108" s="51" customFormat="1" ht="12.75">
      <c r="B162" s="142" t="s">
        <v>191</v>
      </c>
      <c r="C162" s="142" t="s">
        <v>109</v>
      </c>
      <c r="D162" s="124">
        <v>41918983.333333343</v>
      </c>
      <c r="E162" s="127">
        <v>2.5432675469117222E-4</v>
      </c>
      <c r="F162" s="143">
        <v>337.15</v>
      </c>
      <c r="G162" s="127">
        <v>0.6984061398367557</v>
      </c>
      <c r="H162" s="124">
        <v>164823332819.37</v>
      </c>
      <c r="I162" s="123"/>
      <c r="J162" s="128">
        <v>71195458.669047982</v>
      </c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3"/>
      <c r="DC162" s="123"/>
      <c r="DD162" s="123"/>
    </row>
    <row r="163" spans="2:108" s="51" customFormat="1" ht="12.75">
      <c r="B163" s="142" t="s">
        <v>191</v>
      </c>
      <c r="C163" s="142" t="s">
        <v>157</v>
      </c>
      <c r="D163" s="124">
        <v>38231539</v>
      </c>
      <c r="E163" s="127">
        <v>2.3195465317946197E-4</v>
      </c>
      <c r="F163" s="143">
        <v>212.91</v>
      </c>
      <c r="G163" s="127">
        <v>1.7360322742392669</v>
      </c>
      <c r="H163" s="124">
        <v>164823332819.37</v>
      </c>
      <c r="I163" s="123"/>
      <c r="J163" s="128">
        <v>104602724.59783722</v>
      </c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3"/>
      <c r="CA163" s="123"/>
      <c r="CB163" s="123"/>
      <c r="CC163" s="123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3"/>
      <c r="CO163" s="123"/>
      <c r="CP163" s="123"/>
      <c r="CQ163" s="123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3"/>
      <c r="DC163" s="123"/>
      <c r="DD163" s="123"/>
    </row>
    <row r="164" spans="2:108" s="51" customFormat="1" ht="12.75">
      <c r="B164" s="142" t="s">
        <v>191</v>
      </c>
      <c r="C164" s="142" t="s">
        <v>171</v>
      </c>
      <c r="D164" s="124">
        <v>37181466.666666664</v>
      </c>
      <c r="E164" s="127">
        <v>2.2558375704860828E-4</v>
      </c>
      <c r="F164" s="143">
        <v>253.51</v>
      </c>
      <c r="G164" s="127">
        <v>0.6984061398367557</v>
      </c>
      <c r="H164" s="124">
        <v>164823332819.37</v>
      </c>
      <c r="I164" s="123"/>
      <c r="J164" s="128">
        <v>63149231.274802335</v>
      </c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3"/>
      <c r="CA164" s="123"/>
      <c r="CB164" s="123"/>
      <c r="CC164" s="123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3"/>
      <c r="CO164" s="123"/>
      <c r="CP164" s="123"/>
      <c r="CQ164" s="123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3"/>
      <c r="DC164" s="123"/>
      <c r="DD164" s="123"/>
    </row>
    <row r="165" spans="2:108">
      <c r="B165" s="142" t="s">
        <v>191</v>
      </c>
      <c r="C165" s="142" t="s">
        <v>175</v>
      </c>
      <c r="D165" s="124">
        <v>34900758</v>
      </c>
      <c r="E165" s="127">
        <v>2.1174646455091262E-4</v>
      </c>
      <c r="F165" s="143">
        <v>194.94</v>
      </c>
      <c r="G165" s="127">
        <v>1.7360322742392669</v>
      </c>
      <c r="H165" s="124">
        <v>164823332819.37</v>
      </c>
      <c r="I165" s="123"/>
      <c r="J165" s="128">
        <v>95489600.283414274</v>
      </c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W165" s="123"/>
      <c r="BX165" s="123"/>
      <c r="BY165" s="123"/>
      <c r="BZ165" s="123"/>
      <c r="CA165" s="123"/>
      <c r="CB165" s="123"/>
      <c r="CC165" s="123"/>
      <c r="CD165" s="123"/>
      <c r="CE165" s="123"/>
      <c r="CF165" s="123"/>
      <c r="CG165" s="123"/>
      <c r="CH165" s="123"/>
      <c r="CI165" s="123"/>
      <c r="CJ165" s="123"/>
      <c r="CK165" s="123"/>
      <c r="CL165" s="123"/>
      <c r="CM165" s="123"/>
      <c r="CN165" s="123"/>
      <c r="CO165" s="123"/>
      <c r="CP165" s="123"/>
      <c r="CQ165" s="123"/>
      <c r="CR165" s="123"/>
      <c r="CS165" s="123"/>
      <c r="CT165" s="123"/>
      <c r="CU165" s="123"/>
      <c r="CV165" s="123"/>
      <c r="CW165" s="123"/>
      <c r="CX165" s="123"/>
      <c r="CY165" s="123"/>
      <c r="CZ165" s="123"/>
      <c r="DA165" s="123"/>
      <c r="DB165" s="123"/>
      <c r="DC165" s="123"/>
      <c r="DD165" s="123"/>
    </row>
    <row r="166" spans="2:108">
      <c r="B166" s="142" t="s">
        <v>191</v>
      </c>
      <c r="C166" s="142" t="s">
        <v>141</v>
      </c>
      <c r="D166" s="124">
        <v>31320850</v>
      </c>
      <c r="E166" s="127">
        <v>1.9002679696038268E-4</v>
      </c>
      <c r="F166" s="143">
        <v>275.55</v>
      </c>
      <c r="G166" s="127">
        <v>1.7360322742392669</v>
      </c>
      <c r="H166" s="124">
        <v>164823332819.37</v>
      </c>
      <c r="I166" s="123"/>
      <c r="J166" s="128">
        <v>85694856.456606939</v>
      </c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W166" s="123"/>
      <c r="BX166" s="123"/>
      <c r="BY166" s="123"/>
      <c r="BZ166" s="123"/>
      <c r="CA166" s="123"/>
      <c r="CB166" s="123"/>
      <c r="CC166" s="123"/>
      <c r="CD166" s="123"/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3"/>
      <c r="CP166" s="123"/>
      <c r="CQ166" s="123"/>
      <c r="CR166" s="123"/>
      <c r="CS166" s="123"/>
      <c r="CT166" s="123"/>
      <c r="CU166" s="123"/>
      <c r="CV166" s="123"/>
      <c r="CW166" s="123"/>
      <c r="CX166" s="123"/>
      <c r="CY166" s="123"/>
      <c r="CZ166" s="123"/>
      <c r="DA166" s="123"/>
      <c r="DB166" s="123"/>
      <c r="DC166" s="123"/>
      <c r="DD166" s="123"/>
    </row>
    <row r="167" spans="2:108">
      <c r="B167" s="142" t="s">
        <v>191</v>
      </c>
      <c r="C167" s="142" t="s">
        <v>154</v>
      </c>
      <c r="D167" s="124">
        <v>27480933.333333332</v>
      </c>
      <c r="E167" s="127">
        <v>1.6672963022443981E-4</v>
      </c>
      <c r="F167" s="143">
        <v>182.8</v>
      </c>
      <c r="G167" s="127">
        <v>0.6984061398367557</v>
      </c>
      <c r="H167" s="124">
        <v>164823332819.37</v>
      </c>
      <c r="I167" s="123"/>
      <c r="J167" s="128">
        <v>46673785.901777893</v>
      </c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123"/>
      <c r="CP167" s="123"/>
      <c r="CQ167" s="123"/>
      <c r="CR167" s="123"/>
      <c r="CS167" s="123"/>
      <c r="CT167" s="123"/>
      <c r="CU167" s="123"/>
      <c r="CV167" s="123"/>
      <c r="CW167" s="123"/>
      <c r="CX167" s="123"/>
      <c r="CY167" s="123"/>
      <c r="CZ167" s="123"/>
      <c r="DA167" s="123"/>
      <c r="DB167" s="123"/>
      <c r="DC167" s="123"/>
      <c r="DD167" s="123"/>
    </row>
    <row r="168" spans="2:108">
      <c r="B168" s="142" t="s">
        <v>191</v>
      </c>
      <c r="C168" s="142" t="s">
        <v>144</v>
      </c>
      <c r="D168" s="124">
        <v>25632600</v>
      </c>
      <c r="E168" s="127">
        <v>1.5551560304930117E-4</v>
      </c>
      <c r="F168" s="143">
        <v>100.52</v>
      </c>
      <c r="G168" s="127">
        <v>0.6984061398367557</v>
      </c>
      <c r="H168" s="124">
        <v>164823332819.37</v>
      </c>
      <c r="I168" s="123"/>
      <c r="J168" s="128">
        <v>43534565.219979629</v>
      </c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123"/>
      <c r="CU168" s="123"/>
      <c r="CV168" s="123"/>
      <c r="CW168" s="123"/>
      <c r="CX168" s="123"/>
      <c r="CY168" s="123"/>
      <c r="CZ168" s="123"/>
      <c r="DA168" s="123"/>
      <c r="DB168" s="123"/>
      <c r="DC168" s="123"/>
      <c r="DD168" s="123"/>
    </row>
    <row r="169" spans="2:108">
      <c r="B169" s="142" t="s">
        <v>191</v>
      </c>
      <c r="C169" s="142" t="s">
        <v>178</v>
      </c>
      <c r="D169" s="124">
        <v>22556365.333333332</v>
      </c>
      <c r="E169" s="127">
        <v>1.3685177303175193E-4</v>
      </c>
      <c r="F169" s="143">
        <v>1308.8800000000001</v>
      </c>
      <c r="G169" s="127">
        <v>4.0250641978872667E-2</v>
      </c>
      <c r="H169" s="124">
        <v>164823332819.37</v>
      </c>
      <c r="I169" s="123"/>
      <c r="J169" s="128">
        <v>23464273.518709987</v>
      </c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W169" s="123"/>
      <c r="BX169" s="123"/>
      <c r="BY169" s="123"/>
      <c r="BZ169" s="123"/>
      <c r="CA169" s="123"/>
      <c r="CB169" s="123"/>
      <c r="CC169" s="123"/>
      <c r="CD169" s="123"/>
      <c r="CE169" s="123"/>
      <c r="CF169" s="123"/>
      <c r="CG169" s="123"/>
      <c r="CH169" s="123"/>
      <c r="CI169" s="123"/>
      <c r="CJ169" s="123"/>
      <c r="CK169" s="123"/>
      <c r="CL169" s="123"/>
      <c r="CM169" s="123"/>
      <c r="CN169" s="123"/>
      <c r="CO169" s="123"/>
      <c r="CP169" s="123"/>
      <c r="CQ169" s="123"/>
      <c r="CR169" s="123"/>
      <c r="CS169" s="123"/>
      <c r="CT169" s="123"/>
      <c r="CU169" s="123"/>
      <c r="CV169" s="123"/>
      <c r="CW169" s="123"/>
      <c r="CX169" s="123"/>
      <c r="CY169" s="123"/>
      <c r="CZ169" s="123"/>
      <c r="DA169" s="123"/>
      <c r="DB169" s="123"/>
      <c r="DC169" s="123"/>
      <c r="DD169" s="123"/>
    </row>
    <row r="170" spans="2:108">
      <c r="B170" s="142" t="s">
        <v>191</v>
      </c>
      <c r="C170" s="142" t="s">
        <v>151</v>
      </c>
      <c r="D170" s="124">
        <v>20247600</v>
      </c>
      <c r="E170" s="127">
        <v>1.2284425787087655E-4</v>
      </c>
      <c r="F170" s="143">
        <v>168.73</v>
      </c>
      <c r="G170" s="127">
        <v>0.70192673967980102</v>
      </c>
      <c r="H170" s="124">
        <v>164823332819.37</v>
      </c>
      <c r="I170" s="123"/>
      <c r="J170" s="128">
        <v>34459931.85434074</v>
      </c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W170" s="123"/>
      <c r="BX170" s="123"/>
      <c r="BY170" s="123"/>
      <c r="BZ170" s="123"/>
      <c r="CA170" s="123"/>
      <c r="CB170" s="123"/>
      <c r="CC170" s="123"/>
      <c r="CD170" s="123"/>
      <c r="CE170" s="123"/>
      <c r="CF170" s="123"/>
      <c r="CG170" s="123"/>
      <c r="CH170" s="123"/>
      <c r="CI170" s="123"/>
      <c r="CJ170" s="123"/>
      <c r="CK170" s="123"/>
      <c r="CL170" s="123"/>
      <c r="CM170" s="123"/>
      <c r="CN170" s="123"/>
      <c r="CO170" s="123"/>
      <c r="CP170" s="123"/>
      <c r="CQ170" s="123"/>
      <c r="CR170" s="123"/>
      <c r="CS170" s="123"/>
      <c r="CT170" s="123"/>
      <c r="CU170" s="123"/>
      <c r="CV170" s="123"/>
      <c r="CW170" s="123"/>
      <c r="CX170" s="123"/>
      <c r="CY170" s="123"/>
      <c r="CZ170" s="123"/>
      <c r="DA170" s="123"/>
      <c r="DB170" s="123"/>
      <c r="DC170" s="123"/>
      <c r="DD170" s="123"/>
    </row>
    <row r="171" spans="2:108">
      <c r="B171" s="142" t="s">
        <v>191</v>
      </c>
      <c r="C171" s="142" t="s">
        <v>128</v>
      </c>
      <c r="D171" s="124">
        <v>17263653.333333332</v>
      </c>
      <c r="E171" s="127">
        <v>1.0474034857827187E-4</v>
      </c>
      <c r="F171" s="143">
        <v>340.73</v>
      </c>
      <c r="G171" s="127">
        <v>0.70192673967980102</v>
      </c>
      <c r="H171" s="124">
        <v>164823332819.37</v>
      </c>
      <c r="I171" s="123"/>
      <c r="J171" s="128">
        <v>29381473.232562326</v>
      </c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W171" s="123"/>
      <c r="BX171" s="123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23"/>
      <c r="CR171" s="123"/>
      <c r="CS171" s="123"/>
      <c r="CT171" s="123"/>
      <c r="CU171" s="123"/>
      <c r="CV171" s="123"/>
      <c r="CW171" s="123"/>
      <c r="CX171" s="123"/>
      <c r="CY171" s="123"/>
      <c r="CZ171" s="123"/>
      <c r="DA171" s="123"/>
      <c r="DB171" s="123"/>
      <c r="DC171" s="123"/>
      <c r="DD171" s="123"/>
    </row>
    <row r="172" spans="2:108">
      <c r="B172" s="142" t="s">
        <v>191</v>
      </c>
      <c r="C172" s="142" t="s">
        <v>105</v>
      </c>
      <c r="D172" s="124">
        <v>7303395.3666666672</v>
      </c>
      <c r="E172" s="127">
        <v>4.4310445867943119E-5</v>
      </c>
      <c r="F172" s="143">
        <v>764.62</v>
      </c>
      <c r="G172" s="127">
        <v>4.0250641978872667E-2</v>
      </c>
      <c r="H172" s="124">
        <v>164823332819.37</v>
      </c>
      <c r="I172" s="123"/>
      <c r="J172" s="128">
        <v>7597361.7188005242</v>
      </c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W172" s="123"/>
      <c r="BX172" s="123"/>
      <c r="BY172" s="123"/>
      <c r="BZ172" s="123"/>
      <c r="CA172" s="123"/>
      <c r="CB172" s="123"/>
      <c r="CC172" s="123"/>
      <c r="CD172" s="123"/>
      <c r="CE172" s="123"/>
      <c r="CF172" s="123"/>
      <c r="CG172" s="123"/>
      <c r="CH172" s="123"/>
      <c r="CI172" s="123"/>
      <c r="CJ172" s="123"/>
      <c r="CK172" s="123"/>
      <c r="CL172" s="123"/>
      <c r="CM172" s="123"/>
      <c r="CN172" s="123"/>
      <c r="CO172" s="123"/>
      <c r="CP172" s="123"/>
      <c r="CQ172" s="123"/>
      <c r="CR172" s="123"/>
      <c r="CS172" s="123"/>
      <c r="CT172" s="123"/>
      <c r="CU172" s="123"/>
      <c r="CV172" s="123"/>
      <c r="CW172" s="123"/>
      <c r="CX172" s="123"/>
      <c r="CY172" s="123"/>
      <c r="CZ172" s="123"/>
      <c r="DA172" s="123"/>
      <c r="DB172" s="123"/>
      <c r="DC172" s="123"/>
      <c r="DD172" s="123"/>
    </row>
    <row r="173" spans="2:108">
      <c r="B173" s="142" t="s">
        <v>191</v>
      </c>
      <c r="C173" s="142" t="s">
        <v>211</v>
      </c>
      <c r="D173" s="124">
        <v>7297200</v>
      </c>
      <c r="E173" s="127">
        <v>4.4272857945403922E-5</v>
      </c>
      <c r="F173" s="143">
        <v>912.15</v>
      </c>
      <c r="G173" s="127">
        <v>1.044676045678445</v>
      </c>
      <c r="H173" s="124">
        <v>164823332819.37</v>
      </c>
      <c r="I173" s="123"/>
      <c r="J173" s="128">
        <v>14920410.040524749</v>
      </c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123"/>
      <c r="BV173" s="123"/>
      <c r="BW173" s="123"/>
      <c r="BX173" s="123"/>
      <c r="BY173" s="123"/>
      <c r="BZ173" s="123"/>
      <c r="CA173" s="123"/>
      <c r="CB173" s="123"/>
      <c r="CC173" s="123"/>
      <c r="CD173" s="123"/>
      <c r="CE173" s="123"/>
      <c r="CF173" s="123"/>
      <c r="CG173" s="123"/>
      <c r="CH173" s="123"/>
      <c r="CI173" s="123"/>
      <c r="CJ173" s="123"/>
      <c r="CK173" s="123"/>
      <c r="CL173" s="123"/>
      <c r="CM173" s="123"/>
      <c r="CN173" s="123"/>
      <c r="CO173" s="123"/>
      <c r="CP173" s="123"/>
      <c r="CQ173" s="123"/>
      <c r="CR173" s="123"/>
      <c r="CS173" s="123"/>
      <c r="CT173" s="123"/>
      <c r="CU173" s="123"/>
      <c r="CV173" s="123"/>
      <c r="CW173" s="123"/>
      <c r="CX173" s="123"/>
      <c r="CY173" s="123"/>
      <c r="CZ173" s="123"/>
      <c r="DA173" s="123"/>
      <c r="DB173" s="123"/>
      <c r="DC173" s="123"/>
      <c r="DD173" s="123"/>
    </row>
    <row r="174" spans="2:108">
      <c r="B174" s="142" t="s">
        <v>191</v>
      </c>
      <c r="C174" s="142" t="s">
        <v>184</v>
      </c>
      <c r="D174" s="124">
        <v>5137650</v>
      </c>
      <c r="E174" s="127">
        <v>3.1170647456997814E-5</v>
      </c>
      <c r="F174" s="143">
        <v>489.3</v>
      </c>
      <c r="G174" s="127">
        <v>0.6984061398367557</v>
      </c>
      <c r="H174" s="124">
        <v>164823332819.37</v>
      </c>
      <c r="I174" s="123"/>
      <c r="J174" s="128">
        <v>8725816.3043323085</v>
      </c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W174" s="123"/>
      <c r="BX174" s="123"/>
      <c r="BY174" s="123"/>
      <c r="BZ174" s="123"/>
      <c r="CA174" s="123"/>
      <c r="CB174" s="123"/>
      <c r="CC174" s="123"/>
      <c r="CD174" s="123"/>
      <c r="CE174" s="123"/>
      <c r="CF174" s="123"/>
      <c r="CG174" s="123"/>
      <c r="CH174" s="123"/>
      <c r="CI174" s="123"/>
      <c r="CJ174" s="123"/>
      <c r="CK174" s="123"/>
      <c r="CL174" s="123"/>
      <c r="CM174" s="123"/>
      <c r="CN174" s="123"/>
      <c r="CO174" s="123"/>
      <c r="CP174" s="123"/>
      <c r="CQ174" s="123"/>
      <c r="CR174" s="123"/>
      <c r="CS174" s="123"/>
      <c r="CT174" s="123"/>
      <c r="CU174" s="123"/>
      <c r="CV174" s="123"/>
      <c r="CW174" s="123"/>
      <c r="CX174" s="123"/>
      <c r="CY174" s="123"/>
      <c r="CZ174" s="123"/>
      <c r="DA174" s="123"/>
      <c r="DB174" s="123"/>
      <c r="DC174" s="123"/>
      <c r="DD174" s="123"/>
    </row>
    <row r="175" spans="2:108">
      <c r="B175" s="142" t="s">
        <v>191</v>
      </c>
      <c r="C175" s="142" t="s">
        <v>180</v>
      </c>
      <c r="D175" s="124">
        <v>3936300</v>
      </c>
      <c r="E175" s="127">
        <v>2.3881934266635623E-5</v>
      </c>
      <c r="F175" s="143">
        <v>393.63</v>
      </c>
      <c r="G175" s="127">
        <v>1.044676045678445</v>
      </c>
      <c r="H175" s="124">
        <v>164823332819.37</v>
      </c>
      <c r="I175" s="123"/>
      <c r="J175" s="128">
        <v>8048458.3186040632</v>
      </c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W175" s="123"/>
      <c r="BX175" s="123"/>
      <c r="BY175" s="123"/>
      <c r="BZ175" s="123"/>
      <c r="CA175" s="123"/>
      <c r="CB175" s="123"/>
      <c r="CC175" s="123"/>
      <c r="CD175" s="123"/>
      <c r="CE175" s="123"/>
      <c r="CF175" s="123"/>
      <c r="CG175" s="123"/>
      <c r="CH175" s="123"/>
      <c r="CI175" s="123"/>
      <c r="CJ175" s="123"/>
      <c r="CK175" s="123"/>
      <c r="CL175" s="123"/>
      <c r="CM175" s="123"/>
      <c r="CN175" s="123"/>
      <c r="CO175" s="123"/>
      <c r="CP175" s="123"/>
      <c r="CQ175" s="123"/>
      <c r="CR175" s="123"/>
      <c r="CS175" s="123"/>
      <c r="CT175" s="123"/>
      <c r="CU175" s="123"/>
      <c r="CV175" s="123"/>
      <c r="CW175" s="123"/>
      <c r="CX175" s="123"/>
      <c r="CY175" s="123"/>
      <c r="CZ175" s="123"/>
      <c r="DA175" s="123"/>
      <c r="DB175" s="123"/>
      <c r="DC175" s="123"/>
      <c r="DD175" s="123"/>
    </row>
    <row r="176" spans="2:108">
      <c r="B176" s="142" t="s">
        <v>191</v>
      </c>
      <c r="C176" s="142" t="s">
        <v>181</v>
      </c>
      <c r="D176" s="124">
        <v>1020866</v>
      </c>
      <c r="E176" s="127">
        <v>6.1936983225473774E-6</v>
      </c>
      <c r="F176" s="143">
        <v>729.19</v>
      </c>
      <c r="G176" s="127">
        <v>1.044676045678445</v>
      </c>
      <c r="H176" s="124">
        <v>164823332819.37</v>
      </c>
      <c r="I176" s="123"/>
      <c r="J176" s="128">
        <v>2087340.2560475713</v>
      </c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W176" s="123"/>
      <c r="BX176" s="123"/>
      <c r="BY176" s="123"/>
      <c r="BZ176" s="123"/>
      <c r="CA176" s="123"/>
      <c r="CB176" s="123"/>
      <c r="CC176" s="123"/>
      <c r="CD176" s="123"/>
      <c r="CE176" s="123"/>
      <c r="CF176" s="123"/>
      <c r="CG176" s="123"/>
      <c r="CH176" s="123"/>
      <c r="CI176" s="123"/>
      <c r="CJ176" s="123"/>
      <c r="CK176" s="123"/>
      <c r="CL176" s="123"/>
      <c r="CM176" s="123"/>
      <c r="CN176" s="123"/>
      <c r="CO176" s="123"/>
      <c r="CP176" s="123"/>
      <c r="CQ176" s="123"/>
      <c r="CR176" s="123"/>
      <c r="CS176" s="123"/>
      <c r="CT176" s="123"/>
      <c r="CU176" s="123"/>
      <c r="CV176" s="123"/>
      <c r="CW176" s="123"/>
      <c r="CX176" s="123"/>
      <c r="CY176" s="123"/>
      <c r="CZ176" s="123"/>
      <c r="DA176" s="123"/>
      <c r="DB176" s="123"/>
      <c r="DC176" s="123"/>
      <c r="DD176" s="123"/>
    </row>
    <row r="177" spans="2:108">
      <c r="B177" s="142" t="s">
        <v>191</v>
      </c>
      <c r="C177" s="142" t="s">
        <v>177</v>
      </c>
      <c r="D177" s="124">
        <v>350224</v>
      </c>
      <c r="E177" s="127">
        <v>2.1248447899291707E-6</v>
      </c>
      <c r="F177" s="143">
        <v>250.16</v>
      </c>
      <c r="G177" s="127">
        <v>1.044676045678445</v>
      </c>
      <c r="H177" s="124">
        <v>164823332819.37</v>
      </c>
      <c r="I177" s="123"/>
      <c r="J177" s="128">
        <v>716094.62342168775</v>
      </c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3"/>
      <c r="CR177" s="123"/>
      <c r="CS177" s="123"/>
      <c r="CT177" s="123"/>
      <c r="CU177" s="123"/>
      <c r="CV177" s="123"/>
      <c r="CW177" s="123"/>
      <c r="CX177" s="123"/>
      <c r="CY177" s="123"/>
      <c r="CZ177" s="123"/>
      <c r="DA177" s="123"/>
      <c r="DB177" s="123"/>
      <c r="DC177" s="123"/>
      <c r="DD177" s="123"/>
    </row>
    <row r="178" spans="2:108">
      <c r="B178" s="142" t="s">
        <v>191</v>
      </c>
      <c r="C178" s="142" t="s">
        <v>212</v>
      </c>
      <c r="D178" s="124">
        <v>0</v>
      </c>
      <c r="E178" s="127">
        <v>0</v>
      </c>
      <c r="F178" s="143">
        <v>574.36</v>
      </c>
      <c r="G178" s="127">
        <v>1.7360322742392669</v>
      </c>
      <c r="H178" s="124">
        <v>164823332819.37</v>
      </c>
      <c r="I178" s="123"/>
      <c r="J178" s="128">
        <v>0</v>
      </c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3"/>
      <c r="CR178" s="123"/>
      <c r="CS178" s="123"/>
      <c r="CT178" s="123"/>
      <c r="CU178" s="123"/>
      <c r="CV178" s="123"/>
      <c r="CW178" s="123"/>
      <c r="CX178" s="123"/>
      <c r="CY178" s="123"/>
      <c r="CZ178" s="123"/>
      <c r="DA178" s="123"/>
      <c r="DB178" s="123"/>
      <c r="DC178" s="123"/>
      <c r="DD178" s="123"/>
    </row>
    <row r="179" spans="2:108">
      <c r="B179" s="123"/>
      <c r="C179" s="123"/>
      <c r="D179" s="124"/>
      <c r="E179" s="125"/>
      <c r="F179" s="126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W179" s="123"/>
      <c r="BX179" s="123"/>
      <c r="BY179" s="123"/>
      <c r="BZ179" s="123"/>
      <c r="CA179" s="123"/>
      <c r="CB179" s="123"/>
      <c r="CC179" s="123"/>
      <c r="CD179" s="123"/>
      <c r="CE179" s="123"/>
      <c r="CF179" s="123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3"/>
      <c r="CR179" s="123"/>
      <c r="CS179" s="123"/>
      <c r="CT179" s="123"/>
      <c r="CU179" s="123"/>
      <c r="CV179" s="123"/>
      <c r="CW179" s="123"/>
      <c r="CX179" s="123"/>
      <c r="CY179" s="123"/>
      <c r="CZ179" s="123"/>
      <c r="DA179" s="123"/>
      <c r="DB179" s="123"/>
      <c r="DC179" s="123"/>
      <c r="DD179" s="123"/>
    </row>
    <row r="180" spans="2:108">
      <c r="B180" s="129" t="s">
        <v>217</v>
      </c>
      <c r="C180" s="129" t="s">
        <v>8</v>
      </c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123"/>
      <c r="CU180" s="123"/>
      <c r="CV180" s="123"/>
      <c r="CW180" s="123"/>
      <c r="CX180" s="123"/>
      <c r="CY180" s="123"/>
      <c r="CZ180" s="123"/>
      <c r="DA180" s="123"/>
      <c r="DB180" s="123"/>
      <c r="DC180" s="123"/>
      <c r="DD180" s="123"/>
    </row>
    <row r="181" spans="2:108">
      <c r="B181" s="129" t="s">
        <v>10</v>
      </c>
      <c r="C181" s="123" t="s">
        <v>179</v>
      </c>
      <c r="D181" s="123" t="s">
        <v>168</v>
      </c>
      <c r="E181" s="123" t="s">
        <v>180</v>
      </c>
      <c r="F181" s="123" t="s">
        <v>183</v>
      </c>
      <c r="G181" s="123" t="s">
        <v>6</v>
      </c>
      <c r="H181" s="123" t="s">
        <v>80</v>
      </c>
      <c r="I181" s="123" t="s">
        <v>9</v>
      </c>
      <c r="J181" s="123" t="s">
        <v>149</v>
      </c>
      <c r="K181" s="123" t="s">
        <v>152</v>
      </c>
      <c r="L181" s="123" t="s">
        <v>181</v>
      </c>
      <c r="M181" s="123" t="s">
        <v>209</v>
      </c>
      <c r="N181" s="123" t="s">
        <v>208</v>
      </c>
      <c r="O181" s="123" t="s">
        <v>137</v>
      </c>
      <c r="P181" s="123" t="s">
        <v>147</v>
      </c>
      <c r="Q181" s="123" t="s">
        <v>121</v>
      </c>
      <c r="R181" s="123" t="s">
        <v>11</v>
      </c>
      <c r="S181" s="123" t="s">
        <v>158</v>
      </c>
      <c r="T181" s="123" t="s">
        <v>102</v>
      </c>
      <c r="U181" s="123" t="s">
        <v>174</v>
      </c>
      <c r="V181" s="123" t="s">
        <v>211</v>
      </c>
      <c r="W181" s="123" t="s">
        <v>12</v>
      </c>
      <c r="X181" s="123" t="s">
        <v>111</v>
      </c>
      <c r="Y181" s="123" t="s">
        <v>113</v>
      </c>
      <c r="Z181" s="123" t="s">
        <v>128</v>
      </c>
      <c r="AA181" s="123" t="s">
        <v>109</v>
      </c>
      <c r="AB181" s="123" t="s">
        <v>105</v>
      </c>
      <c r="AC181" s="123" t="s">
        <v>136</v>
      </c>
      <c r="AD181" s="123" t="s">
        <v>122</v>
      </c>
      <c r="AE181" s="123" t="s">
        <v>103</v>
      </c>
      <c r="AF181" s="123" t="s">
        <v>151</v>
      </c>
      <c r="AG181" s="123" t="s">
        <v>161</v>
      </c>
      <c r="AH181" s="123" t="s">
        <v>150</v>
      </c>
      <c r="AI181" s="123" t="s">
        <v>155</v>
      </c>
      <c r="AJ181" s="123" t="s">
        <v>184</v>
      </c>
      <c r="AK181" s="123" t="s">
        <v>124</v>
      </c>
      <c r="AL181" s="123" t="s">
        <v>148</v>
      </c>
      <c r="AM181" s="123" t="s">
        <v>140</v>
      </c>
      <c r="AN181" s="123" t="s">
        <v>142</v>
      </c>
      <c r="AO181" s="123" t="s">
        <v>107</v>
      </c>
      <c r="AP181" s="123" t="s">
        <v>117</v>
      </c>
      <c r="AQ181" s="123" t="s">
        <v>154</v>
      </c>
      <c r="AR181" s="123" t="s">
        <v>159</v>
      </c>
      <c r="AS181" s="123" t="s">
        <v>14</v>
      </c>
      <c r="AT181" s="123" t="s">
        <v>115</v>
      </c>
      <c r="AU181" s="123" t="s">
        <v>176</v>
      </c>
      <c r="AV181" s="123" t="s">
        <v>153</v>
      </c>
      <c r="AW181" s="123" t="s">
        <v>15</v>
      </c>
      <c r="AX181" s="123" t="s">
        <v>160</v>
      </c>
      <c r="AY181" s="123" t="s">
        <v>157</v>
      </c>
      <c r="AZ181" s="123" t="s">
        <v>16</v>
      </c>
      <c r="BA181" s="123" t="s">
        <v>123</v>
      </c>
      <c r="BB181" s="123" t="s">
        <v>133</v>
      </c>
      <c r="BC181" s="123" t="s">
        <v>17</v>
      </c>
      <c r="BD181" s="123" t="s">
        <v>173</v>
      </c>
      <c r="BE181" s="123" t="s">
        <v>131</v>
      </c>
      <c r="BF181" s="123" t="s">
        <v>130</v>
      </c>
      <c r="BG181" s="123" t="s">
        <v>178</v>
      </c>
      <c r="BH181" s="123" t="s">
        <v>141</v>
      </c>
      <c r="BI181" s="123" t="s">
        <v>120</v>
      </c>
      <c r="BJ181" s="123" t="s">
        <v>129</v>
      </c>
      <c r="BK181" s="123" t="s">
        <v>135</v>
      </c>
      <c r="BL181" s="123" t="s">
        <v>169</v>
      </c>
      <c r="BM181" s="123" t="s">
        <v>166</v>
      </c>
      <c r="BN181" s="123" t="s">
        <v>163</v>
      </c>
      <c r="BO181" s="123" t="s">
        <v>132</v>
      </c>
      <c r="BP181" s="123" t="s">
        <v>170</v>
      </c>
      <c r="BQ181" s="123" t="s">
        <v>172</v>
      </c>
      <c r="BR181" s="123" t="s">
        <v>145</v>
      </c>
      <c r="BS181" s="123" t="s">
        <v>162</v>
      </c>
      <c r="BT181" s="123" t="s">
        <v>143</v>
      </c>
      <c r="BU181" s="123" t="s">
        <v>118</v>
      </c>
      <c r="BV181" s="123" t="s">
        <v>18</v>
      </c>
      <c r="BW181" s="123" t="s">
        <v>127</v>
      </c>
      <c r="BX181" s="123" t="s">
        <v>171</v>
      </c>
      <c r="BY181" s="123" t="s">
        <v>212</v>
      </c>
      <c r="BZ181" s="123" t="s">
        <v>110</v>
      </c>
      <c r="CA181" s="123" t="s">
        <v>134</v>
      </c>
      <c r="CB181" s="123" t="s">
        <v>139</v>
      </c>
      <c r="CC181" s="123" t="s">
        <v>165</v>
      </c>
      <c r="CD181" s="123" t="s">
        <v>20</v>
      </c>
      <c r="CE181" s="123" t="s">
        <v>175</v>
      </c>
      <c r="CF181" s="123" t="s">
        <v>104</v>
      </c>
      <c r="CG181" s="123" t="s">
        <v>116</v>
      </c>
      <c r="CH181" s="123" t="s">
        <v>108</v>
      </c>
      <c r="CI181" s="123" t="s">
        <v>126</v>
      </c>
      <c r="CJ181" s="123" t="s">
        <v>182</v>
      </c>
      <c r="CK181" s="123" t="s">
        <v>21</v>
      </c>
      <c r="CL181" s="123" t="s">
        <v>84</v>
      </c>
      <c r="CM181" s="123" t="s">
        <v>156</v>
      </c>
      <c r="CN181" s="123" t="s">
        <v>164</v>
      </c>
      <c r="CO181" s="123" t="s">
        <v>177</v>
      </c>
      <c r="CP181" s="123" t="s">
        <v>112</v>
      </c>
      <c r="CQ181" s="123" t="s">
        <v>146</v>
      </c>
      <c r="CR181" s="123" t="s">
        <v>22</v>
      </c>
      <c r="CS181" s="123" t="s">
        <v>167</v>
      </c>
      <c r="CT181" s="123" t="s">
        <v>125</v>
      </c>
      <c r="CU181" s="123" t="s">
        <v>119</v>
      </c>
      <c r="CV181" s="123" t="s">
        <v>114</v>
      </c>
      <c r="CW181" s="123" t="s">
        <v>106</v>
      </c>
      <c r="CX181" s="123" t="s">
        <v>210</v>
      </c>
      <c r="CY181" s="123" t="s">
        <v>144</v>
      </c>
      <c r="CZ181" s="123" t="s">
        <v>23</v>
      </c>
      <c r="DA181" s="123" t="s">
        <v>138</v>
      </c>
      <c r="DB181" s="123" t="s">
        <v>25</v>
      </c>
      <c r="DC181" s="123"/>
      <c r="DD181" s="123"/>
    </row>
    <row r="182" spans="2:108">
      <c r="B182" s="108" t="s">
        <v>190</v>
      </c>
      <c r="C182" s="130">
        <v>0</v>
      </c>
      <c r="D182" s="130"/>
      <c r="E182" s="130"/>
      <c r="F182" s="130">
        <v>38182019.883333333</v>
      </c>
      <c r="G182" s="130">
        <v>111612218.45</v>
      </c>
      <c r="H182" s="130">
        <v>111962.38333333332</v>
      </c>
      <c r="I182" s="130">
        <v>15005657.983333334</v>
      </c>
      <c r="J182" s="130">
        <v>29779902</v>
      </c>
      <c r="K182" s="130"/>
      <c r="L182" s="130">
        <v>6420517.9500000002</v>
      </c>
      <c r="M182" s="130">
        <v>9570270</v>
      </c>
      <c r="N182" s="130">
        <v>20831933.333333332</v>
      </c>
      <c r="O182" s="130">
        <v>21381739.166666668</v>
      </c>
      <c r="P182" s="130"/>
      <c r="Q182" s="130">
        <v>8223.0666666666675</v>
      </c>
      <c r="R182" s="130"/>
      <c r="S182" s="130">
        <v>114253.88333333335</v>
      </c>
      <c r="T182" s="130">
        <v>375758120</v>
      </c>
      <c r="U182" s="130">
        <v>25511311.583333332</v>
      </c>
      <c r="V182" s="130"/>
      <c r="W182" s="130">
        <v>3720676.0333333337</v>
      </c>
      <c r="X182" s="130">
        <v>151951723.33333334</v>
      </c>
      <c r="Y182" s="130">
        <v>447115885.34999996</v>
      </c>
      <c r="Z182" s="130"/>
      <c r="AA182" s="130"/>
      <c r="AB182" s="130"/>
      <c r="AC182" s="130">
        <v>7659996.083333333</v>
      </c>
      <c r="AD182" s="130"/>
      <c r="AE182" s="130">
        <v>213420740.00000003</v>
      </c>
      <c r="AF182" s="130">
        <v>4369544.5666666664</v>
      </c>
      <c r="AG182" s="130">
        <v>26125068.666666672</v>
      </c>
      <c r="AH182" s="130"/>
      <c r="AI182" s="130">
        <v>384875</v>
      </c>
      <c r="AJ182" s="130"/>
      <c r="AK182" s="130">
        <v>49834242.800000004</v>
      </c>
      <c r="AL182" s="130">
        <v>55864294.300000004</v>
      </c>
      <c r="AM182" s="130">
        <v>64410381.31666667</v>
      </c>
      <c r="AN182" s="130">
        <v>28215251.500000004</v>
      </c>
      <c r="AO182" s="130">
        <v>247178883.33333334</v>
      </c>
      <c r="AP182" s="130">
        <v>525189280</v>
      </c>
      <c r="AQ182" s="130">
        <v>8420682</v>
      </c>
      <c r="AR182" s="130"/>
      <c r="AS182" s="130">
        <v>16740091.5</v>
      </c>
      <c r="AT182" s="130">
        <v>142109066.66666666</v>
      </c>
      <c r="AU182" s="130">
        <v>308348833.33333331</v>
      </c>
      <c r="AV182" s="130">
        <v>8536996.4000000004</v>
      </c>
      <c r="AW182" s="130">
        <v>33573017.800000004</v>
      </c>
      <c r="AX182" s="130">
        <v>10745578.800000003</v>
      </c>
      <c r="AY182" s="130">
        <v>10645500</v>
      </c>
      <c r="AZ182" s="130">
        <v>42345525.833333336</v>
      </c>
      <c r="BA182" s="130">
        <v>118110353.16666667</v>
      </c>
      <c r="BB182" s="130">
        <v>10236060</v>
      </c>
      <c r="BC182" s="130">
        <v>3250881.2</v>
      </c>
      <c r="BD182" s="130"/>
      <c r="BE182" s="130"/>
      <c r="BF182" s="130">
        <v>2651819.3333333335</v>
      </c>
      <c r="BG182" s="130"/>
      <c r="BH182" s="130">
        <v>394036.5</v>
      </c>
      <c r="BI182" s="130"/>
      <c r="BJ182" s="130">
        <v>97752488.200000003</v>
      </c>
      <c r="BK182" s="130">
        <v>2335787.7999999998</v>
      </c>
      <c r="BL182" s="130">
        <v>1323096.6666666667</v>
      </c>
      <c r="BM182" s="130">
        <v>66280921.666666664</v>
      </c>
      <c r="BN182" s="130">
        <v>16978485.150000002</v>
      </c>
      <c r="BO182" s="130">
        <v>20374914.199999999</v>
      </c>
      <c r="BP182" s="130"/>
      <c r="BQ182" s="130"/>
      <c r="BR182" s="130">
        <v>2848893.3333333335</v>
      </c>
      <c r="BS182" s="130"/>
      <c r="BT182" s="130"/>
      <c r="BU182" s="130"/>
      <c r="BV182" s="130">
        <v>563041.19999999995</v>
      </c>
      <c r="BW182" s="130">
        <v>43303772.666666664</v>
      </c>
      <c r="BX182" s="130"/>
      <c r="BY182" s="130"/>
      <c r="BZ182" s="130">
        <v>666083381.59000003</v>
      </c>
      <c r="CA182" s="130">
        <v>32287298.166666668</v>
      </c>
      <c r="CB182" s="130">
        <v>43020665.166666664</v>
      </c>
      <c r="CC182" s="130">
        <v>52357119.033333331</v>
      </c>
      <c r="CD182" s="130">
        <v>7785026190.1000013</v>
      </c>
      <c r="CE182" s="130"/>
      <c r="CF182" s="130">
        <v>29726981.666666672</v>
      </c>
      <c r="CG182" s="130">
        <v>29720418.066666666</v>
      </c>
      <c r="CH182" s="130">
        <v>5972210.666666667</v>
      </c>
      <c r="CI182" s="130">
        <v>9861040</v>
      </c>
      <c r="CJ182" s="130"/>
      <c r="CK182" s="130">
        <v>61357.1</v>
      </c>
      <c r="CL182" s="130"/>
      <c r="CM182" s="130">
        <v>108413406.39999999</v>
      </c>
      <c r="CN182" s="130">
        <v>15331690.683333332</v>
      </c>
      <c r="CO182" s="130"/>
      <c r="CP182" s="130">
        <v>121742649.5</v>
      </c>
      <c r="CQ182" s="130"/>
      <c r="CR182" s="130">
        <v>29357173.300000001</v>
      </c>
      <c r="CS182" s="130">
        <v>201222.3</v>
      </c>
      <c r="CT182" s="130">
        <v>57798499.20000001</v>
      </c>
      <c r="CU182" s="130">
        <v>69274979.899999991</v>
      </c>
      <c r="CV182" s="130">
        <v>37333116.56666667</v>
      </c>
      <c r="CW182" s="130">
        <v>176126253.33333334</v>
      </c>
      <c r="CX182" s="130"/>
      <c r="CY182" s="130"/>
      <c r="CZ182" s="130">
        <v>150817009.98333332</v>
      </c>
      <c r="DA182" s="130">
        <v>2686850</v>
      </c>
      <c r="DB182" s="130">
        <v>12870798328.106667</v>
      </c>
      <c r="DC182" s="123"/>
      <c r="DD182" s="123"/>
    </row>
    <row r="183" spans="2:108">
      <c r="B183" s="108" t="s">
        <v>191</v>
      </c>
      <c r="C183" s="130">
        <v>59209700</v>
      </c>
      <c r="D183" s="130">
        <v>475077052</v>
      </c>
      <c r="E183" s="130">
        <v>3936300</v>
      </c>
      <c r="F183" s="130">
        <v>213212083.33333334</v>
      </c>
      <c r="G183" s="130">
        <v>2513810139.0000005</v>
      </c>
      <c r="H183" s="130">
        <v>126200746.33333333</v>
      </c>
      <c r="I183" s="130">
        <v>1245172660.3333333</v>
      </c>
      <c r="J183" s="130">
        <v>194443200.00000003</v>
      </c>
      <c r="K183" s="130">
        <v>63565544</v>
      </c>
      <c r="L183" s="130">
        <v>1020866</v>
      </c>
      <c r="M183" s="130">
        <v>2598848568</v>
      </c>
      <c r="N183" s="130">
        <v>36661862000</v>
      </c>
      <c r="O183" s="130">
        <v>829688300</v>
      </c>
      <c r="P183" s="130">
        <v>65982000</v>
      </c>
      <c r="Q183" s="130">
        <v>339612653.33333331</v>
      </c>
      <c r="R183" s="130">
        <v>483972857</v>
      </c>
      <c r="S183" s="130">
        <v>311124933</v>
      </c>
      <c r="T183" s="130">
        <v>1902636155.4399998</v>
      </c>
      <c r="U183" s="130">
        <v>1097470966.3333333</v>
      </c>
      <c r="V183" s="130">
        <v>7297200</v>
      </c>
      <c r="W183" s="130">
        <v>2122051305.6666667</v>
      </c>
      <c r="X183" s="130">
        <v>642161196</v>
      </c>
      <c r="Y183" s="130">
        <v>3200227954</v>
      </c>
      <c r="Z183" s="130">
        <v>17263653.333333332</v>
      </c>
      <c r="AA183" s="130">
        <v>41918983.333333343</v>
      </c>
      <c r="AB183" s="130">
        <v>7303395.3666666672</v>
      </c>
      <c r="AC183" s="130">
        <v>792287750</v>
      </c>
      <c r="AD183" s="130">
        <v>214439726.66666666</v>
      </c>
      <c r="AE183" s="130">
        <v>10437227430</v>
      </c>
      <c r="AF183" s="130">
        <v>20247600</v>
      </c>
      <c r="AG183" s="130">
        <v>52676669.06666667</v>
      </c>
      <c r="AH183" s="130">
        <v>1369892602.666667</v>
      </c>
      <c r="AI183" s="130"/>
      <c r="AJ183" s="130">
        <v>5137650</v>
      </c>
      <c r="AK183" s="130">
        <v>875763681.66666687</v>
      </c>
      <c r="AL183" s="130">
        <v>356307174.66666669</v>
      </c>
      <c r="AM183" s="130">
        <v>468687843.00000006</v>
      </c>
      <c r="AN183" s="130">
        <v>192025785.00000003</v>
      </c>
      <c r="AO183" s="130">
        <v>691760941.66666663</v>
      </c>
      <c r="AP183" s="130">
        <v>1111936650</v>
      </c>
      <c r="AQ183" s="130">
        <v>27480933.333333332</v>
      </c>
      <c r="AR183" s="130">
        <v>731296405.66666663</v>
      </c>
      <c r="AS183" s="130">
        <v>2962348080</v>
      </c>
      <c r="AT183" s="130">
        <v>2109773066.6666667</v>
      </c>
      <c r="AU183" s="130">
        <v>672578026.66666663</v>
      </c>
      <c r="AV183" s="130">
        <v>407989014</v>
      </c>
      <c r="AW183" s="130">
        <v>278799229.33333337</v>
      </c>
      <c r="AX183" s="130">
        <v>271041100</v>
      </c>
      <c r="AY183" s="130">
        <v>38231539</v>
      </c>
      <c r="AZ183" s="130">
        <v>1663868383.3333333</v>
      </c>
      <c r="BA183" s="130">
        <v>2814223973.3333335</v>
      </c>
      <c r="BB183" s="130">
        <v>178562380</v>
      </c>
      <c r="BC183" s="130">
        <v>1687041286.0000002</v>
      </c>
      <c r="BD183" s="130">
        <v>85223826.666666672</v>
      </c>
      <c r="BE183" s="130">
        <v>92460160</v>
      </c>
      <c r="BF183" s="130">
        <v>403678233.11666662</v>
      </c>
      <c r="BG183" s="130">
        <v>22556365.333333332</v>
      </c>
      <c r="BH183" s="130">
        <v>31320850</v>
      </c>
      <c r="BI183" s="130">
        <v>1809741968</v>
      </c>
      <c r="BJ183" s="130">
        <v>1681284396</v>
      </c>
      <c r="BK183" s="130">
        <v>569563684</v>
      </c>
      <c r="BL183" s="130">
        <v>48811275.119999997</v>
      </c>
      <c r="BM183" s="130"/>
      <c r="BN183" s="130">
        <v>116235450</v>
      </c>
      <c r="BO183" s="130">
        <v>368345055</v>
      </c>
      <c r="BP183" s="130">
        <v>53593500</v>
      </c>
      <c r="BQ183" s="130">
        <v>55366000</v>
      </c>
      <c r="BR183" s="130">
        <v>147128777.33333334</v>
      </c>
      <c r="BS183" s="130">
        <v>820339080</v>
      </c>
      <c r="BT183" s="130">
        <v>346943827.80000001</v>
      </c>
      <c r="BU183" s="130">
        <v>474223122.33333331</v>
      </c>
      <c r="BV183" s="130">
        <v>1040827878</v>
      </c>
      <c r="BW183" s="130">
        <v>238673413.33333337</v>
      </c>
      <c r="BX183" s="130">
        <v>37181466.666666664</v>
      </c>
      <c r="BY183" s="130">
        <v>0</v>
      </c>
      <c r="BZ183" s="130">
        <v>4048478740.3333335</v>
      </c>
      <c r="CA183" s="130">
        <v>191926033.33333334</v>
      </c>
      <c r="CB183" s="130">
        <v>613550000</v>
      </c>
      <c r="CC183" s="130">
        <v>1969010822.3333333</v>
      </c>
      <c r="CD183" s="130">
        <v>26761587930.000004</v>
      </c>
      <c r="CE183" s="130">
        <v>34900758</v>
      </c>
      <c r="CF183" s="130">
        <v>7339339256.666667</v>
      </c>
      <c r="CG183" s="130">
        <v>544189356</v>
      </c>
      <c r="CH183" s="130">
        <v>455074662.96000004</v>
      </c>
      <c r="CI183" s="130"/>
      <c r="CJ183" s="130">
        <v>240601130</v>
      </c>
      <c r="CK183" s="130">
        <v>821468672</v>
      </c>
      <c r="CL183" s="130">
        <v>1701361916</v>
      </c>
      <c r="CM183" s="130">
        <v>1267255168</v>
      </c>
      <c r="CN183" s="130"/>
      <c r="CO183" s="130">
        <v>350224</v>
      </c>
      <c r="CP183" s="130">
        <v>4971526420</v>
      </c>
      <c r="CQ183" s="130">
        <v>294319914.66666669</v>
      </c>
      <c r="CR183" s="130">
        <v>107008416.66666667</v>
      </c>
      <c r="CS183" s="130"/>
      <c r="CT183" s="130">
        <v>900890213.33333337</v>
      </c>
      <c r="CU183" s="130">
        <v>955532928</v>
      </c>
      <c r="CV183" s="130">
        <v>2674819812</v>
      </c>
      <c r="CW183" s="130">
        <v>3999164922.6666665</v>
      </c>
      <c r="CX183" s="130">
        <v>42636000</v>
      </c>
      <c r="CY183" s="130">
        <v>25632600</v>
      </c>
      <c r="CZ183" s="130">
        <v>10691609396</v>
      </c>
      <c r="DA183" s="130">
        <v>70903864.166666672</v>
      </c>
      <c r="DB183" s="130">
        <v>164823332819.36996</v>
      </c>
      <c r="DC183" s="123"/>
      <c r="DD183" s="123"/>
    </row>
    <row r="184" spans="2:108">
      <c r="B184" s="108" t="s">
        <v>25</v>
      </c>
      <c r="C184" s="130">
        <v>59209700</v>
      </c>
      <c r="D184" s="130">
        <v>475077052</v>
      </c>
      <c r="E184" s="130">
        <v>3936300</v>
      </c>
      <c r="F184" s="130">
        <v>251394103.21666667</v>
      </c>
      <c r="G184" s="130">
        <v>2625422357.4500003</v>
      </c>
      <c r="H184" s="130">
        <v>126312708.71666667</v>
      </c>
      <c r="I184" s="130">
        <v>1260178318.3166666</v>
      </c>
      <c r="J184" s="130">
        <v>224223102.00000003</v>
      </c>
      <c r="K184" s="130">
        <v>63565544</v>
      </c>
      <c r="L184" s="130">
        <v>7441383.9500000002</v>
      </c>
      <c r="M184" s="130">
        <v>2608418838</v>
      </c>
      <c r="N184" s="130">
        <v>36682693933.333336</v>
      </c>
      <c r="O184" s="130">
        <v>851070039.16666663</v>
      </c>
      <c r="P184" s="130">
        <v>65982000</v>
      </c>
      <c r="Q184" s="130">
        <v>339620876.39999998</v>
      </c>
      <c r="R184" s="130">
        <v>483972857</v>
      </c>
      <c r="S184" s="130">
        <v>311239186.88333333</v>
      </c>
      <c r="T184" s="130">
        <v>2278394275.4399996</v>
      </c>
      <c r="U184" s="130">
        <v>1122982277.9166665</v>
      </c>
      <c r="V184" s="130">
        <v>7297200</v>
      </c>
      <c r="W184" s="130">
        <v>2125771981.7</v>
      </c>
      <c r="X184" s="130">
        <v>794112919.33333337</v>
      </c>
      <c r="Y184" s="130">
        <v>3647343839.3499999</v>
      </c>
      <c r="Z184" s="130">
        <v>17263653.333333332</v>
      </c>
      <c r="AA184" s="130">
        <v>41918983.333333343</v>
      </c>
      <c r="AB184" s="130">
        <v>7303395.3666666672</v>
      </c>
      <c r="AC184" s="130">
        <v>799947746.08333337</v>
      </c>
      <c r="AD184" s="130">
        <v>214439726.66666666</v>
      </c>
      <c r="AE184" s="130">
        <v>10650648170</v>
      </c>
      <c r="AF184" s="130">
        <v>24617144.566666666</v>
      </c>
      <c r="AG184" s="130">
        <v>78801737.733333349</v>
      </c>
      <c r="AH184" s="130">
        <v>1369892602.666667</v>
      </c>
      <c r="AI184" s="130">
        <v>384875</v>
      </c>
      <c r="AJ184" s="130">
        <v>5137650</v>
      </c>
      <c r="AK184" s="130">
        <v>925597924.46666682</v>
      </c>
      <c r="AL184" s="130">
        <v>412171468.9666667</v>
      </c>
      <c r="AM184" s="130">
        <v>533098224.31666672</v>
      </c>
      <c r="AN184" s="130">
        <v>220241036.50000003</v>
      </c>
      <c r="AO184" s="130">
        <v>938939825</v>
      </c>
      <c r="AP184" s="130">
        <v>1637125930</v>
      </c>
      <c r="AQ184" s="130">
        <v>35901615.333333328</v>
      </c>
      <c r="AR184" s="130">
        <v>731296405.66666663</v>
      </c>
      <c r="AS184" s="130">
        <v>2979088171.5</v>
      </c>
      <c r="AT184" s="130">
        <v>2251882133.3333335</v>
      </c>
      <c r="AU184" s="130">
        <v>980926860</v>
      </c>
      <c r="AV184" s="130">
        <v>416526010.39999998</v>
      </c>
      <c r="AW184" s="130">
        <v>312372247.13333338</v>
      </c>
      <c r="AX184" s="130">
        <v>281786678.80000001</v>
      </c>
      <c r="AY184" s="130">
        <v>48877039</v>
      </c>
      <c r="AZ184" s="130">
        <v>1706213909.1666665</v>
      </c>
      <c r="BA184" s="130">
        <v>2932334326.5</v>
      </c>
      <c r="BB184" s="130">
        <v>188798440</v>
      </c>
      <c r="BC184" s="130">
        <v>1690292167.2000003</v>
      </c>
      <c r="BD184" s="130">
        <v>85223826.666666672</v>
      </c>
      <c r="BE184" s="130">
        <v>92460160</v>
      </c>
      <c r="BF184" s="130">
        <v>406330052.44999993</v>
      </c>
      <c r="BG184" s="130">
        <v>22556365.333333332</v>
      </c>
      <c r="BH184" s="130">
        <v>31714886.5</v>
      </c>
      <c r="BI184" s="130">
        <v>1809741968</v>
      </c>
      <c r="BJ184" s="130">
        <v>1779036884.2</v>
      </c>
      <c r="BK184" s="130">
        <v>571899471.79999995</v>
      </c>
      <c r="BL184" s="130">
        <v>50134371.786666662</v>
      </c>
      <c r="BM184" s="130">
        <v>66280921.666666664</v>
      </c>
      <c r="BN184" s="130">
        <v>133213935.15000001</v>
      </c>
      <c r="BO184" s="130">
        <v>388719969.19999999</v>
      </c>
      <c r="BP184" s="130">
        <v>53593500</v>
      </c>
      <c r="BQ184" s="130">
        <v>55366000</v>
      </c>
      <c r="BR184" s="130">
        <v>149977670.66666669</v>
      </c>
      <c r="BS184" s="130">
        <v>820339080</v>
      </c>
      <c r="BT184" s="130">
        <v>346943827.80000001</v>
      </c>
      <c r="BU184" s="130">
        <v>474223122.33333331</v>
      </c>
      <c r="BV184" s="130">
        <v>1041390919.2</v>
      </c>
      <c r="BW184" s="130">
        <v>281977186.00000006</v>
      </c>
      <c r="BX184" s="130">
        <v>37181466.666666664</v>
      </c>
      <c r="BY184" s="130">
        <v>0</v>
      </c>
      <c r="BZ184" s="130">
        <v>4714562121.9233332</v>
      </c>
      <c r="CA184" s="130">
        <v>224213331.5</v>
      </c>
      <c r="CB184" s="130">
        <v>656570665.16666663</v>
      </c>
      <c r="CC184" s="130">
        <v>2021367941.3666666</v>
      </c>
      <c r="CD184" s="130">
        <v>34546614120.100006</v>
      </c>
      <c r="CE184" s="130">
        <v>34900758</v>
      </c>
      <c r="CF184" s="130">
        <v>7369066238.333334</v>
      </c>
      <c r="CG184" s="130">
        <v>573909774.06666672</v>
      </c>
      <c r="CH184" s="130">
        <v>461046873.62666672</v>
      </c>
      <c r="CI184" s="130">
        <v>9861040</v>
      </c>
      <c r="CJ184" s="130">
        <v>240601130</v>
      </c>
      <c r="CK184" s="130">
        <v>821530029.10000002</v>
      </c>
      <c r="CL184" s="130">
        <v>1701361916</v>
      </c>
      <c r="CM184" s="130">
        <v>1375668574.4000001</v>
      </c>
      <c r="CN184" s="130">
        <v>15331690.683333332</v>
      </c>
      <c r="CO184" s="130">
        <v>350224</v>
      </c>
      <c r="CP184" s="130">
        <v>5093269069.5</v>
      </c>
      <c r="CQ184" s="130">
        <v>294319914.66666669</v>
      </c>
      <c r="CR184" s="130">
        <v>136365589.96666667</v>
      </c>
      <c r="CS184" s="130">
        <v>201222.3</v>
      </c>
      <c r="CT184" s="130">
        <v>958688712.53333342</v>
      </c>
      <c r="CU184" s="130">
        <v>1024807907.9</v>
      </c>
      <c r="CV184" s="130">
        <v>2712152928.5666666</v>
      </c>
      <c r="CW184" s="130">
        <v>4175291176</v>
      </c>
      <c r="CX184" s="130">
        <v>42636000</v>
      </c>
      <c r="CY184" s="130">
        <v>25632600</v>
      </c>
      <c r="CZ184" s="130">
        <v>10842426405.983334</v>
      </c>
      <c r="DA184" s="130">
        <v>73590714.166666672</v>
      </c>
      <c r="DB184" s="130">
        <v>177694131147.47662</v>
      </c>
      <c r="DC184" s="123"/>
      <c r="DD184" s="123"/>
    </row>
    <row r="185" spans="2:108"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W185" s="123"/>
      <c r="BX185" s="123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123"/>
      <c r="CU185" s="123"/>
      <c r="CV185" s="123"/>
      <c r="CW185" s="123"/>
      <c r="CX185" s="123"/>
      <c r="CY185" s="123"/>
      <c r="CZ185" s="123"/>
      <c r="DA185" s="123"/>
      <c r="DB185" s="123"/>
      <c r="DC185" s="123"/>
      <c r="DD185" s="123"/>
    </row>
    <row r="186" spans="2:108">
      <c r="B186" s="129" t="s">
        <v>218</v>
      </c>
      <c r="C186" s="129" t="s">
        <v>8</v>
      </c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W186" s="123"/>
      <c r="BX186" s="123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123"/>
      <c r="CU186" s="123"/>
      <c r="CV186" s="123"/>
      <c r="CW186" s="123"/>
      <c r="CX186" s="123"/>
      <c r="CY186" s="123"/>
      <c r="CZ186" s="123"/>
      <c r="DA186" s="123"/>
      <c r="DB186" s="123"/>
      <c r="DC186" s="123"/>
      <c r="DD186" s="123"/>
    </row>
    <row r="187" spans="2:108">
      <c r="B187" s="129" t="s">
        <v>10</v>
      </c>
      <c r="C187" s="123" t="s">
        <v>179</v>
      </c>
      <c r="D187" s="123" t="s">
        <v>168</v>
      </c>
      <c r="E187" s="123" t="s">
        <v>180</v>
      </c>
      <c r="F187" s="123" t="s">
        <v>183</v>
      </c>
      <c r="G187" s="123" t="s">
        <v>6</v>
      </c>
      <c r="H187" s="123" t="s">
        <v>80</v>
      </c>
      <c r="I187" s="123" t="s">
        <v>9</v>
      </c>
      <c r="J187" s="123" t="s">
        <v>149</v>
      </c>
      <c r="K187" s="123" t="s">
        <v>152</v>
      </c>
      <c r="L187" s="123" t="s">
        <v>181</v>
      </c>
      <c r="M187" s="123" t="s">
        <v>209</v>
      </c>
      <c r="N187" s="123" t="s">
        <v>208</v>
      </c>
      <c r="O187" s="123" t="s">
        <v>137</v>
      </c>
      <c r="P187" s="123" t="s">
        <v>147</v>
      </c>
      <c r="Q187" s="123" t="s">
        <v>121</v>
      </c>
      <c r="R187" s="123" t="s">
        <v>11</v>
      </c>
      <c r="S187" s="123" t="s">
        <v>158</v>
      </c>
      <c r="T187" s="123" t="s">
        <v>102</v>
      </c>
      <c r="U187" s="123" t="s">
        <v>174</v>
      </c>
      <c r="V187" s="123" t="s">
        <v>211</v>
      </c>
      <c r="W187" s="123" t="s">
        <v>12</v>
      </c>
      <c r="X187" s="123" t="s">
        <v>111</v>
      </c>
      <c r="Y187" s="123" t="s">
        <v>113</v>
      </c>
      <c r="Z187" s="123" t="s">
        <v>128</v>
      </c>
      <c r="AA187" s="123" t="s">
        <v>109</v>
      </c>
      <c r="AB187" s="123" t="s">
        <v>105</v>
      </c>
      <c r="AC187" s="123" t="s">
        <v>136</v>
      </c>
      <c r="AD187" s="123" t="s">
        <v>122</v>
      </c>
      <c r="AE187" s="123" t="s">
        <v>103</v>
      </c>
      <c r="AF187" s="123" t="s">
        <v>151</v>
      </c>
      <c r="AG187" s="123" t="s">
        <v>161</v>
      </c>
      <c r="AH187" s="123" t="s">
        <v>150</v>
      </c>
      <c r="AI187" s="123" t="s">
        <v>155</v>
      </c>
      <c r="AJ187" s="123" t="s">
        <v>184</v>
      </c>
      <c r="AK187" s="123" t="s">
        <v>124</v>
      </c>
      <c r="AL187" s="123" t="s">
        <v>148</v>
      </c>
      <c r="AM187" s="123" t="s">
        <v>140</v>
      </c>
      <c r="AN187" s="123" t="s">
        <v>142</v>
      </c>
      <c r="AO187" s="123" t="s">
        <v>107</v>
      </c>
      <c r="AP187" s="123" t="s">
        <v>117</v>
      </c>
      <c r="AQ187" s="123" t="s">
        <v>154</v>
      </c>
      <c r="AR187" s="123" t="s">
        <v>159</v>
      </c>
      <c r="AS187" s="123" t="s">
        <v>14</v>
      </c>
      <c r="AT187" s="123" t="s">
        <v>115</v>
      </c>
      <c r="AU187" s="123" t="s">
        <v>176</v>
      </c>
      <c r="AV187" s="123" t="s">
        <v>153</v>
      </c>
      <c r="AW187" s="123" t="s">
        <v>15</v>
      </c>
      <c r="AX187" s="123" t="s">
        <v>160</v>
      </c>
      <c r="AY187" s="123" t="s">
        <v>157</v>
      </c>
      <c r="AZ187" s="123" t="s">
        <v>16</v>
      </c>
      <c r="BA187" s="123" t="s">
        <v>123</v>
      </c>
      <c r="BB187" s="123" t="s">
        <v>133</v>
      </c>
      <c r="BC187" s="123" t="s">
        <v>17</v>
      </c>
      <c r="BD187" s="123" t="s">
        <v>173</v>
      </c>
      <c r="BE187" s="123" t="s">
        <v>131</v>
      </c>
      <c r="BF187" s="123" t="s">
        <v>130</v>
      </c>
      <c r="BG187" s="123" t="s">
        <v>178</v>
      </c>
      <c r="BH187" s="123" t="s">
        <v>141</v>
      </c>
      <c r="BI187" s="123" t="s">
        <v>120</v>
      </c>
      <c r="BJ187" s="123" t="s">
        <v>129</v>
      </c>
      <c r="BK187" s="123" t="s">
        <v>135</v>
      </c>
      <c r="BL187" s="123" t="s">
        <v>169</v>
      </c>
      <c r="BM187" s="123" t="s">
        <v>166</v>
      </c>
      <c r="BN187" s="123" t="s">
        <v>163</v>
      </c>
      <c r="BO187" s="123" t="s">
        <v>132</v>
      </c>
      <c r="BP187" s="123" t="s">
        <v>170</v>
      </c>
      <c r="BQ187" s="123" t="s">
        <v>172</v>
      </c>
      <c r="BR187" s="123" t="s">
        <v>145</v>
      </c>
      <c r="BS187" s="123" t="s">
        <v>162</v>
      </c>
      <c r="BT187" s="123" t="s">
        <v>143</v>
      </c>
      <c r="BU187" s="123" t="s">
        <v>118</v>
      </c>
      <c r="BV187" s="123" t="s">
        <v>18</v>
      </c>
      <c r="BW187" s="123" t="s">
        <v>127</v>
      </c>
      <c r="BX187" s="123" t="s">
        <v>171</v>
      </c>
      <c r="BY187" s="123" t="s">
        <v>212</v>
      </c>
      <c r="BZ187" s="123" t="s">
        <v>110</v>
      </c>
      <c r="CA187" s="123" t="s">
        <v>134</v>
      </c>
      <c r="CB187" s="123" t="s">
        <v>139</v>
      </c>
      <c r="CC187" s="123" t="s">
        <v>165</v>
      </c>
      <c r="CD187" s="123" t="s">
        <v>20</v>
      </c>
      <c r="CE187" s="123" t="s">
        <v>175</v>
      </c>
      <c r="CF187" s="123" t="s">
        <v>104</v>
      </c>
      <c r="CG187" s="123" t="s">
        <v>116</v>
      </c>
      <c r="CH187" s="123" t="s">
        <v>108</v>
      </c>
      <c r="CI187" s="123" t="s">
        <v>126</v>
      </c>
      <c r="CJ187" s="123" t="s">
        <v>182</v>
      </c>
      <c r="CK187" s="123" t="s">
        <v>21</v>
      </c>
      <c r="CL187" s="123" t="s">
        <v>84</v>
      </c>
      <c r="CM187" s="123" t="s">
        <v>156</v>
      </c>
      <c r="CN187" s="123" t="s">
        <v>164</v>
      </c>
      <c r="CO187" s="123" t="s">
        <v>177</v>
      </c>
      <c r="CP187" s="123" t="s">
        <v>112</v>
      </c>
      <c r="CQ187" s="123" t="s">
        <v>146</v>
      </c>
      <c r="CR187" s="123" t="s">
        <v>22</v>
      </c>
      <c r="CS187" s="123" t="s">
        <v>167</v>
      </c>
      <c r="CT187" s="123" t="s">
        <v>125</v>
      </c>
      <c r="CU187" s="123" t="s">
        <v>119</v>
      </c>
      <c r="CV187" s="123" t="s">
        <v>114</v>
      </c>
      <c r="CW187" s="123" t="s">
        <v>106</v>
      </c>
      <c r="CX187" s="123" t="s">
        <v>210</v>
      </c>
      <c r="CY187" s="123" t="s">
        <v>144</v>
      </c>
      <c r="CZ187" s="123" t="s">
        <v>23</v>
      </c>
      <c r="DA187" s="123" t="s">
        <v>138</v>
      </c>
      <c r="DB187" s="123" t="s">
        <v>25</v>
      </c>
      <c r="DC187" s="123"/>
      <c r="DD187" s="123"/>
    </row>
    <row r="188" spans="2:108">
      <c r="B188" s="108" t="s">
        <v>190</v>
      </c>
      <c r="C188" s="127">
        <v>0.17751090036238218</v>
      </c>
      <c r="D188" s="127"/>
      <c r="E188" s="127"/>
      <c r="F188" s="127">
        <v>0.17751090036238218</v>
      </c>
      <c r="G188" s="127">
        <v>1.0422008874230173</v>
      </c>
      <c r="H188" s="127">
        <v>1.8372350692031119</v>
      </c>
      <c r="I188" s="127">
        <v>0.17751090036238218</v>
      </c>
      <c r="J188" s="127">
        <v>1.1015299300973742</v>
      </c>
      <c r="K188" s="127"/>
      <c r="L188" s="127">
        <v>1.1462668506581222</v>
      </c>
      <c r="M188" s="127">
        <v>2.1094896697708725</v>
      </c>
      <c r="N188" s="127">
        <v>0.74349258694054154</v>
      </c>
      <c r="O188" s="127">
        <v>1.1015299300973742</v>
      </c>
      <c r="P188" s="127"/>
      <c r="Q188" s="127">
        <v>0.17751090036238218</v>
      </c>
      <c r="R188" s="127"/>
      <c r="S188" s="127">
        <v>1.5943996134453027</v>
      </c>
      <c r="T188" s="127">
        <v>2.1094896697708725</v>
      </c>
      <c r="U188" s="127">
        <v>1.1015299300973742</v>
      </c>
      <c r="V188" s="127"/>
      <c r="W188" s="127">
        <v>0.65863979792039395</v>
      </c>
      <c r="X188" s="127">
        <v>3.4462536910745931</v>
      </c>
      <c r="Y188" s="127">
        <v>0.17751090036238218</v>
      </c>
      <c r="Z188" s="127"/>
      <c r="AA188" s="127"/>
      <c r="AB188" s="127"/>
      <c r="AC188" s="127">
        <v>1.5943996134453027</v>
      </c>
      <c r="AD188" s="127"/>
      <c r="AE188" s="127">
        <v>0.74349258694054154</v>
      </c>
      <c r="AF188" s="127">
        <v>1.1015299300973742</v>
      </c>
      <c r="AG188" s="127">
        <v>3.4462536910745931</v>
      </c>
      <c r="AH188" s="127"/>
      <c r="AI188" s="127">
        <v>0.17751090036238218</v>
      </c>
      <c r="AJ188" s="127"/>
      <c r="AK188" s="127">
        <v>1.0422008874230173</v>
      </c>
      <c r="AL188" s="127">
        <v>1.0422008874230173</v>
      </c>
      <c r="AM188" s="127">
        <v>1.1015299300973742</v>
      </c>
      <c r="AN188" s="127">
        <v>0.17751090036238218</v>
      </c>
      <c r="AO188" s="127">
        <v>1.7105539512295325</v>
      </c>
      <c r="AP188" s="127">
        <v>0.74349258694054154</v>
      </c>
      <c r="AQ188" s="127">
        <v>1.0422008874230173</v>
      </c>
      <c r="AR188" s="127"/>
      <c r="AS188" s="127">
        <v>0.30686768916053453</v>
      </c>
      <c r="AT188" s="127">
        <v>1.8593767973974336</v>
      </c>
      <c r="AU188" s="127">
        <v>0.17751090036238218</v>
      </c>
      <c r="AV188" s="127">
        <v>1.0422008874230173</v>
      </c>
      <c r="AW188" s="127">
        <v>0.17751090036238218</v>
      </c>
      <c r="AX188" s="127">
        <v>1.1015299300973742</v>
      </c>
      <c r="AY188" s="127">
        <v>1.5943996134453027</v>
      </c>
      <c r="AZ188" s="127">
        <v>1.2650613038424643</v>
      </c>
      <c r="BA188" s="127">
        <v>1.0422008874230173</v>
      </c>
      <c r="BB188" s="127">
        <v>0.17751090036238218</v>
      </c>
      <c r="BC188" s="127">
        <v>0.70311827631918222</v>
      </c>
      <c r="BD188" s="127"/>
      <c r="BE188" s="127"/>
      <c r="BF188" s="127">
        <v>0.17751090036238218</v>
      </c>
      <c r="BG188" s="127"/>
      <c r="BH188" s="127">
        <v>1.5943996134453027</v>
      </c>
      <c r="BI188" s="127"/>
      <c r="BJ188" s="127">
        <v>1.1015299300973742</v>
      </c>
      <c r="BK188" s="127">
        <v>1.0422008874230173</v>
      </c>
      <c r="BL188" s="127">
        <v>0.17751090036238218</v>
      </c>
      <c r="BM188" s="127">
        <v>1.8593767973974336</v>
      </c>
      <c r="BN188" s="127">
        <v>1.0422008874230173</v>
      </c>
      <c r="BO188" s="127">
        <v>1.0422008874230173</v>
      </c>
      <c r="BP188" s="127"/>
      <c r="BQ188" s="127"/>
      <c r="BR188" s="127">
        <v>0.17751090036238218</v>
      </c>
      <c r="BS188" s="127"/>
      <c r="BT188" s="127"/>
      <c r="BU188" s="127"/>
      <c r="BV188" s="127">
        <v>0.24464734100009172</v>
      </c>
      <c r="BW188" s="127">
        <v>1.0422008874230173</v>
      </c>
      <c r="BX188" s="127"/>
      <c r="BY188" s="127"/>
      <c r="BZ188" s="127">
        <v>0.59326406598446735</v>
      </c>
      <c r="CA188" s="127">
        <v>0.17751090036238218</v>
      </c>
      <c r="CB188" s="127">
        <v>1.1015299300973742</v>
      </c>
      <c r="CC188" s="127">
        <v>1.5943996134453027</v>
      </c>
      <c r="CD188" s="127">
        <v>0.43676462260586774</v>
      </c>
      <c r="CE188" s="127"/>
      <c r="CF188" s="127">
        <v>0.93564823157274735</v>
      </c>
      <c r="CG188" s="127">
        <v>1.5943996134453027</v>
      </c>
      <c r="CH188" s="127">
        <v>1.7105539512295325</v>
      </c>
      <c r="CI188" s="127">
        <v>0.74349258694054154</v>
      </c>
      <c r="CJ188" s="127"/>
      <c r="CK188" s="127">
        <v>2.093875106116565</v>
      </c>
      <c r="CL188" s="127"/>
      <c r="CM188" s="127">
        <v>0.17751090036238218</v>
      </c>
      <c r="CN188" s="127">
        <v>1.1015299300973742</v>
      </c>
      <c r="CO188" s="127"/>
      <c r="CP188" s="127">
        <v>1.246841587076146</v>
      </c>
      <c r="CQ188" s="127"/>
      <c r="CR188" s="127">
        <v>0.50096551322797778</v>
      </c>
      <c r="CS188" s="127">
        <v>1.0422008874230173</v>
      </c>
      <c r="CT188" s="127">
        <v>0.17751090036238218</v>
      </c>
      <c r="CU188" s="127">
        <v>0.17751090036238218</v>
      </c>
      <c r="CV188" s="127">
        <v>1.1015299300973742</v>
      </c>
      <c r="CW188" s="127">
        <v>1.1015299300973742</v>
      </c>
      <c r="CX188" s="127"/>
      <c r="CY188" s="127"/>
      <c r="CZ188" s="127">
        <v>0.40645993214307186</v>
      </c>
      <c r="DA188" s="127">
        <v>0.17751090036238218</v>
      </c>
      <c r="DB188" s="127">
        <v>0.97143898379801052</v>
      </c>
      <c r="DC188" s="123"/>
      <c r="DD188" s="123"/>
    </row>
    <row r="189" spans="2:108">
      <c r="B189" s="108" t="s">
        <v>191</v>
      </c>
      <c r="C189" s="127">
        <v>4.0250641978872667E-2</v>
      </c>
      <c r="D189" s="127">
        <v>1.044676045678445</v>
      </c>
      <c r="E189" s="127">
        <v>1.044676045678445</v>
      </c>
      <c r="F189" s="127">
        <v>4.0250641978872667E-2</v>
      </c>
      <c r="G189" s="127">
        <v>0.6984061398367557</v>
      </c>
      <c r="H189" s="127">
        <v>0.80817643882613777</v>
      </c>
      <c r="I189" s="127">
        <v>4.0250641978872667E-2</v>
      </c>
      <c r="J189" s="127">
        <v>0.70192673967980102</v>
      </c>
      <c r="K189" s="127">
        <v>4.0250641978872667E-2</v>
      </c>
      <c r="L189" s="127">
        <v>1.044676045678445</v>
      </c>
      <c r="M189" s="127">
        <v>2.3422891378740704</v>
      </c>
      <c r="N189" s="127">
        <v>0.53208517839381186</v>
      </c>
      <c r="O189" s="127">
        <v>0.70192673967980102</v>
      </c>
      <c r="P189" s="127">
        <v>0.70192673967980102</v>
      </c>
      <c r="Q189" s="127">
        <v>4.0250641978872667E-2</v>
      </c>
      <c r="R189" s="127">
        <v>0.54088506546155968</v>
      </c>
      <c r="S189" s="127">
        <v>1.7360322742392669</v>
      </c>
      <c r="T189" s="127">
        <v>2.3422891378740704</v>
      </c>
      <c r="U189" s="127">
        <v>0.70192673967980102</v>
      </c>
      <c r="V189" s="127">
        <v>1.044676045678445</v>
      </c>
      <c r="W189" s="127">
        <v>0.40833477461751205</v>
      </c>
      <c r="X189" s="127">
        <v>3.7543068596269236</v>
      </c>
      <c r="Y189" s="127">
        <v>4.0250641978872667E-2</v>
      </c>
      <c r="Z189" s="127">
        <v>0.70192673967980102</v>
      </c>
      <c r="AA189" s="127">
        <v>0.6984061398367557</v>
      </c>
      <c r="AB189" s="127">
        <v>4.0250641978872667E-2</v>
      </c>
      <c r="AC189" s="127">
        <v>1.7360322742392669</v>
      </c>
      <c r="AD189" s="127">
        <v>4.0250641978872667E-2</v>
      </c>
      <c r="AE189" s="127">
        <v>0.53208517839381186</v>
      </c>
      <c r="AF189" s="127">
        <v>0.70192673967980102</v>
      </c>
      <c r="AG189" s="127">
        <v>3.7543068596269236</v>
      </c>
      <c r="AH189" s="127">
        <v>0.70192673967980102</v>
      </c>
      <c r="AI189" s="127"/>
      <c r="AJ189" s="127">
        <v>0.6984061398367557</v>
      </c>
      <c r="AK189" s="127">
        <v>0.6984061398367557</v>
      </c>
      <c r="AL189" s="127">
        <v>0.6984061398367557</v>
      </c>
      <c r="AM189" s="127">
        <v>0.70192673967980102</v>
      </c>
      <c r="AN189" s="127">
        <v>4.0250641978872667E-2</v>
      </c>
      <c r="AO189" s="127">
        <v>2.972756508452139</v>
      </c>
      <c r="AP189" s="127">
        <v>0.53208517839381186</v>
      </c>
      <c r="AQ189" s="127">
        <v>0.6984061398367557</v>
      </c>
      <c r="AR189" s="127">
        <v>1.044676045678445</v>
      </c>
      <c r="AS189" s="127">
        <v>8.7818085882556934E-2</v>
      </c>
      <c r="AT189" s="127">
        <v>1.4463146292762274</v>
      </c>
      <c r="AU189" s="127">
        <v>4.0250641978872667E-2</v>
      </c>
      <c r="AV189" s="127">
        <v>0.6984061398367557</v>
      </c>
      <c r="AW189" s="127">
        <v>4.0250641978872667E-2</v>
      </c>
      <c r="AX189" s="127">
        <v>0.70192673967980102</v>
      </c>
      <c r="AY189" s="127">
        <v>1.7360322742392669</v>
      </c>
      <c r="AZ189" s="127">
        <v>1.989190332839776</v>
      </c>
      <c r="BA189" s="127">
        <v>0.6984061398367557</v>
      </c>
      <c r="BB189" s="127">
        <v>4.0250641978872667E-2</v>
      </c>
      <c r="BC189" s="127">
        <v>0.21815048349572599</v>
      </c>
      <c r="BD189" s="127">
        <v>0.70192673967980102</v>
      </c>
      <c r="BE189" s="127">
        <v>4.0250641978872667E-2</v>
      </c>
      <c r="BF189" s="127">
        <v>4.0250641978872667E-2</v>
      </c>
      <c r="BG189" s="127">
        <v>4.0250641978872667E-2</v>
      </c>
      <c r="BH189" s="127">
        <v>1.7360322742392669</v>
      </c>
      <c r="BI189" s="127">
        <v>0.70192673967980102</v>
      </c>
      <c r="BJ189" s="127">
        <v>0.70192673967980102</v>
      </c>
      <c r="BK189" s="127">
        <v>0.6984061398367557</v>
      </c>
      <c r="BL189" s="127">
        <v>4.0250641978872667E-2</v>
      </c>
      <c r="BM189" s="127"/>
      <c r="BN189" s="127">
        <v>0.6984061398367557</v>
      </c>
      <c r="BO189" s="127">
        <v>0.6984061398367557</v>
      </c>
      <c r="BP189" s="127">
        <v>1.044676045678445</v>
      </c>
      <c r="BQ189" s="127">
        <v>0.6984061398367557</v>
      </c>
      <c r="BR189" s="127">
        <v>4.0250641978872667E-2</v>
      </c>
      <c r="BS189" s="127">
        <v>0.70192673967980102</v>
      </c>
      <c r="BT189" s="127">
        <v>4.0250641978872667E-2</v>
      </c>
      <c r="BU189" s="127">
        <v>2.2327801641052782</v>
      </c>
      <c r="BV189" s="127">
        <v>0.49284706672152451</v>
      </c>
      <c r="BW189" s="127">
        <v>0.6984061398367557</v>
      </c>
      <c r="BX189" s="127">
        <v>0.6984061398367557</v>
      </c>
      <c r="BY189" s="127">
        <v>1.7360322742392669</v>
      </c>
      <c r="BZ189" s="127">
        <v>0.62631790228436701</v>
      </c>
      <c r="CA189" s="127">
        <v>4.0250641978872667E-2</v>
      </c>
      <c r="CB189" s="127">
        <v>0.70192673967980102</v>
      </c>
      <c r="CC189" s="127">
        <v>1.7360322742392669</v>
      </c>
      <c r="CD189" s="127">
        <v>0.41617740863744884</v>
      </c>
      <c r="CE189" s="127">
        <v>1.7360322742392669</v>
      </c>
      <c r="CF189" s="127">
        <v>0.40663779709622117</v>
      </c>
      <c r="CG189" s="127">
        <v>1.7360322742392669</v>
      </c>
      <c r="CH189" s="127">
        <v>2.972756508452139</v>
      </c>
      <c r="CI189" s="127"/>
      <c r="CJ189" s="127">
        <v>4.0250641978872667E-2</v>
      </c>
      <c r="CK189" s="127">
        <v>0.548931175763538</v>
      </c>
      <c r="CL189" s="127">
        <v>1.0774608413335978</v>
      </c>
      <c r="CM189" s="127">
        <v>4.0250641978872667E-2</v>
      </c>
      <c r="CN189" s="127"/>
      <c r="CO189" s="127">
        <v>1.044676045678445</v>
      </c>
      <c r="CP189" s="127">
        <v>1.119047093935662</v>
      </c>
      <c r="CQ189" s="127">
        <v>1.7360322742392669</v>
      </c>
      <c r="CR189" s="127">
        <v>0.65863319734208858</v>
      </c>
      <c r="CS189" s="127"/>
      <c r="CT189" s="127">
        <v>4.0250641978872667E-2</v>
      </c>
      <c r="CU189" s="127">
        <v>4.0250641978872667E-2</v>
      </c>
      <c r="CV189" s="127">
        <v>0.70192673967980102</v>
      </c>
      <c r="CW189" s="127">
        <v>0.70192673967980102</v>
      </c>
      <c r="CX189" s="127">
        <v>4.0250641978872667E-2</v>
      </c>
      <c r="CY189" s="127">
        <v>0.6984061398367557</v>
      </c>
      <c r="CZ189" s="127">
        <v>0.77897819167426163</v>
      </c>
      <c r="DA189" s="127">
        <v>4.0250641978872667E-2</v>
      </c>
      <c r="DB189" s="127">
        <v>0.808590305777384</v>
      </c>
      <c r="DC189" s="123"/>
      <c r="DD189" s="123"/>
    </row>
    <row r="190" spans="2:108">
      <c r="B190" s="108" t="s">
        <v>25</v>
      </c>
      <c r="C190" s="127">
        <v>0.10888077117062742</v>
      </c>
      <c r="D190" s="127">
        <v>1.044676045678445</v>
      </c>
      <c r="E190" s="127">
        <v>1.044676045678445</v>
      </c>
      <c r="F190" s="127">
        <v>0.10888077117062742</v>
      </c>
      <c r="G190" s="127">
        <v>0.87030351362988645</v>
      </c>
      <c r="H190" s="127">
        <v>1.3227057540146248</v>
      </c>
      <c r="I190" s="127">
        <v>0.10888077117062742</v>
      </c>
      <c r="J190" s="127">
        <v>0.90172833488858761</v>
      </c>
      <c r="K190" s="127">
        <v>4.0250641978872667E-2</v>
      </c>
      <c r="L190" s="127">
        <v>1.0954714481682837</v>
      </c>
      <c r="M190" s="127">
        <v>2.2258894038224715</v>
      </c>
      <c r="N190" s="127">
        <v>0.6377888826671767</v>
      </c>
      <c r="O190" s="127">
        <v>0.90172833488858761</v>
      </c>
      <c r="P190" s="127">
        <v>0.70192673967980102</v>
      </c>
      <c r="Q190" s="127">
        <v>0.10888077117062742</v>
      </c>
      <c r="R190" s="127">
        <v>0.54088506546155968</v>
      </c>
      <c r="S190" s="127">
        <v>1.6652159438422847</v>
      </c>
      <c r="T190" s="127">
        <v>2.2258894038224715</v>
      </c>
      <c r="U190" s="127">
        <v>0.90172833488858761</v>
      </c>
      <c r="V190" s="127">
        <v>1.044676045678445</v>
      </c>
      <c r="W190" s="127">
        <v>0.53348728626895303</v>
      </c>
      <c r="X190" s="127">
        <v>3.6002802753507583</v>
      </c>
      <c r="Y190" s="127">
        <v>0.10888077117062742</v>
      </c>
      <c r="Z190" s="127">
        <v>0.70192673967980102</v>
      </c>
      <c r="AA190" s="127">
        <v>0.6984061398367557</v>
      </c>
      <c r="AB190" s="127">
        <v>4.0250641978872667E-2</v>
      </c>
      <c r="AC190" s="127">
        <v>1.6652159438422847</v>
      </c>
      <c r="AD190" s="127">
        <v>4.0250641978872667E-2</v>
      </c>
      <c r="AE190" s="127">
        <v>0.6377888826671767</v>
      </c>
      <c r="AF190" s="127">
        <v>0.90172833488858761</v>
      </c>
      <c r="AG190" s="127">
        <v>3.6002802753507583</v>
      </c>
      <c r="AH190" s="127">
        <v>0.70192673967980102</v>
      </c>
      <c r="AI190" s="127">
        <v>0.17751090036238218</v>
      </c>
      <c r="AJ190" s="127">
        <v>0.6984061398367557</v>
      </c>
      <c r="AK190" s="127">
        <v>0.87030351362988645</v>
      </c>
      <c r="AL190" s="127">
        <v>0.87030351362988645</v>
      </c>
      <c r="AM190" s="127">
        <v>0.90172833488858761</v>
      </c>
      <c r="AN190" s="127">
        <v>0.10888077117062742</v>
      </c>
      <c r="AO190" s="127">
        <v>2.3416552298408355</v>
      </c>
      <c r="AP190" s="127">
        <v>0.6377888826671767</v>
      </c>
      <c r="AQ190" s="127">
        <v>0.87030351362988645</v>
      </c>
      <c r="AR190" s="127">
        <v>1.044676045678445</v>
      </c>
      <c r="AS190" s="127">
        <v>0.19734288752154572</v>
      </c>
      <c r="AT190" s="127">
        <v>1.6528457133368306</v>
      </c>
      <c r="AU190" s="127">
        <v>0.10888077117062742</v>
      </c>
      <c r="AV190" s="127">
        <v>0.87030351362988645</v>
      </c>
      <c r="AW190" s="127">
        <v>0.10888077117062742</v>
      </c>
      <c r="AX190" s="127">
        <v>0.90172833488858761</v>
      </c>
      <c r="AY190" s="127">
        <v>1.6652159438422847</v>
      </c>
      <c r="AZ190" s="127">
        <v>1.6271258183411201</v>
      </c>
      <c r="BA190" s="127">
        <v>0.87030351362988645</v>
      </c>
      <c r="BB190" s="127">
        <v>0.10888077117062742</v>
      </c>
      <c r="BC190" s="127">
        <v>0.46063437990745409</v>
      </c>
      <c r="BD190" s="127">
        <v>0.70192673967980102</v>
      </c>
      <c r="BE190" s="127">
        <v>4.0250641978872667E-2</v>
      </c>
      <c r="BF190" s="127">
        <v>0.10888077117062742</v>
      </c>
      <c r="BG190" s="127">
        <v>4.0250641978872667E-2</v>
      </c>
      <c r="BH190" s="127">
        <v>1.6652159438422847</v>
      </c>
      <c r="BI190" s="127">
        <v>0.70192673967980102</v>
      </c>
      <c r="BJ190" s="127">
        <v>0.90172833488858761</v>
      </c>
      <c r="BK190" s="127">
        <v>0.87030351362988645</v>
      </c>
      <c r="BL190" s="127">
        <v>0.10888077117062742</v>
      </c>
      <c r="BM190" s="127">
        <v>1.8593767973974336</v>
      </c>
      <c r="BN190" s="127">
        <v>0.87030351362988645</v>
      </c>
      <c r="BO190" s="127">
        <v>0.87030351362988645</v>
      </c>
      <c r="BP190" s="127">
        <v>1.044676045678445</v>
      </c>
      <c r="BQ190" s="127">
        <v>0.6984061398367557</v>
      </c>
      <c r="BR190" s="127">
        <v>0.10888077117062742</v>
      </c>
      <c r="BS190" s="127">
        <v>0.70192673967980102</v>
      </c>
      <c r="BT190" s="127">
        <v>4.0250641978872667E-2</v>
      </c>
      <c r="BU190" s="127">
        <v>2.2327801641052782</v>
      </c>
      <c r="BV190" s="127">
        <v>0.36874720386080811</v>
      </c>
      <c r="BW190" s="127">
        <v>0.87030351362988645</v>
      </c>
      <c r="BX190" s="127">
        <v>0.6984061398367557</v>
      </c>
      <c r="BY190" s="127">
        <v>1.7360322742392669</v>
      </c>
      <c r="BZ190" s="127">
        <v>0.60979098413441712</v>
      </c>
      <c r="CA190" s="127">
        <v>0.10888077117062742</v>
      </c>
      <c r="CB190" s="127">
        <v>0.90172833488858761</v>
      </c>
      <c r="CC190" s="127">
        <v>1.6652159438422847</v>
      </c>
      <c r="CD190" s="127">
        <v>0.42647101562165829</v>
      </c>
      <c r="CE190" s="127">
        <v>1.7360322742392669</v>
      </c>
      <c r="CF190" s="127">
        <v>0.67114301433448431</v>
      </c>
      <c r="CG190" s="127">
        <v>1.6652159438422847</v>
      </c>
      <c r="CH190" s="127">
        <v>2.3416552298408355</v>
      </c>
      <c r="CI190" s="127">
        <v>0.74349258694054154</v>
      </c>
      <c r="CJ190" s="127">
        <v>4.0250641978872667E-2</v>
      </c>
      <c r="CK190" s="127">
        <v>1.3214031409400515</v>
      </c>
      <c r="CL190" s="127">
        <v>1.0774608413335978</v>
      </c>
      <c r="CM190" s="127">
        <v>0.10888077117062742</v>
      </c>
      <c r="CN190" s="127">
        <v>1.1015299300973742</v>
      </c>
      <c r="CO190" s="127">
        <v>1.044676045678445</v>
      </c>
      <c r="CP190" s="127">
        <v>1.1829443405059039</v>
      </c>
      <c r="CQ190" s="127">
        <v>1.7360322742392669</v>
      </c>
      <c r="CR190" s="127">
        <v>0.57979935528503312</v>
      </c>
      <c r="CS190" s="127">
        <v>1.0422008874230173</v>
      </c>
      <c r="CT190" s="127">
        <v>0.10888077117062742</v>
      </c>
      <c r="CU190" s="127">
        <v>0.10888077117062742</v>
      </c>
      <c r="CV190" s="127">
        <v>0.90172833488858761</v>
      </c>
      <c r="CW190" s="127">
        <v>0.90172833488858761</v>
      </c>
      <c r="CX190" s="127">
        <v>4.0250641978872667E-2</v>
      </c>
      <c r="CY190" s="127">
        <v>0.6984061398367557</v>
      </c>
      <c r="CZ190" s="127">
        <v>0.59271906190866674</v>
      </c>
      <c r="DA190" s="127">
        <v>0.10888077117062742</v>
      </c>
      <c r="DB190" s="127">
        <v>0.87756151058612009</v>
      </c>
      <c r="DC190" s="123"/>
      <c r="DD190" s="123"/>
    </row>
    <row r="191" spans="2:108"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3"/>
      <c r="DC191" s="123"/>
      <c r="DD191" s="123"/>
    </row>
    <row r="192" spans="2:108"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3"/>
      <c r="CA192" s="123"/>
      <c r="CB192" s="123"/>
      <c r="CC192" s="123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3"/>
      <c r="CO192" s="123"/>
      <c r="CP192" s="123"/>
      <c r="CQ192" s="123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3"/>
      <c r="DC192" s="123"/>
      <c r="DD192" s="123"/>
    </row>
    <row r="193" spans="2:108">
      <c r="B193" s="123"/>
      <c r="C193" s="123"/>
      <c r="D193" s="123"/>
      <c r="E193" s="125"/>
      <c r="F193" s="126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123"/>
      <c r="CB193" s="123"/>
      <c r="CC193" s="123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3"/>
      <c r="CO193" s="123"/>
      <c r="CP193" s="123"/>
      <c r="CQ193" s="123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3"/>
      <c r="DC193" s="123"/>
      <c r="DD193" s="123"/>
    </row>
    <row r="194" spans="2:108">
      <c r="B194" s="123"/>
      <c r="C194" s="123"/>
      <c r="D194" s="123"/>
      <c r="E194" s="125"/>
      <c r="F194" s="126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3"/>
      <c r="CA194" s="123"/>
      <c r="CB194" s="123"/>
      <c r="CC194" s="123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3"/>
      <c r="CO194" s="123"/>
      <c r="CP194" s="123"/>
      <c r="CQ194" s="123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3"/>
      <c r="DC194" s="123"/>
      <c r="DD194" s="123"/>
    </row>
  </sheetData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1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0" defaultRowHeight="15" zeroHeight="1"/>
  <cols>
    <col min="1" max="1" width="23.85546875" customWidth="1"/>
    <col min="2" max="2" width="26.7109375" style="77" customWidth="1"/>
    <col min="3" max="3" width="21.85546875" customWidth="1"/>
    <col min="4" max="4" width="19.5703125" customWidth="1"/>
    <col min="5" max="7" width="24.140625" customWidth="1"/>
    <col min="8" max="8" width="25.85546875" customWidth="1"/>
    <col min="9" max="9" width="24.140625" customWidth="1"/>
    <col min="10" max="10" width="20.7109375" customWidth="1"/>
    <col min="11" max="11" width="22.42578125" style="29" customWidth="1"/>
    <col min="12" max="12" width="9.140625" customWidth="1"/>
    <col min="13" max="13" width="121.85546875" bestFit="1" customWidth="1"/>
    <col min="14" max="16384" width="9.140625" hidden="1"/>
  </cols>
  <sheetData>
    <row r="1" spans="1:13" ht="19.5" thickBot="1">
      <c r="A1" s="41" t="s">
        <v>221</v>
      </c>
      <c r="B1" s="74"/>
    </row>
    <row r="2" spans="1:13" ht="45">
      <c r="A2" s="14" t="s">
        <v>27</v>
      </c>
      <c r="B2" s="75" t="s">
        <v>189</v>
      </c>
      <c r="C2" s="14" t="s">
        <v>186</v>
      </c>
      <c r="D2" s="14" t="s">
        <v>44</v>
      </c>
      <c r="E2" s="27" t="s">
        <v>45</v>
      </c>
      <c r="F2" s="31" t="s">
        <v>225</v>
      </c>
      <c r="G2" s="32" t="s">
        <v>223</v>
      </c>
      <c r="H2" s="32" t="s">
        <v>224</v>
      </c>
      <c r="I2" s="33" t="s">
        <v>56</v>
      </c>
      <c r="J2" s="27" t="s">
        <v>50</v>
      </c>
      <c r="K2" s="30" t="s">
        <v>55</v>
      </c>
    </row>
    <row r="3" spans="1:13">
      <c r="A3" s="14" t="s">
        <v>16</v>
      </c>
      <c r="B3" s="75">
        <f>'4. Average Yield ALL SA'!T30</f>
        <v>8109883.5</v>
      </c>
      <c r="C3" s="73">
        <f>'8. Attainable Yield (2005 est.)'!G7</f>
        <v>656.45862095760822</v>
      </c>
      <c r="D3" s="25">
        <f>'8. Attainable Yield (2005 est.)'!G8</f>
        <v>1.9344429297277668</v>
      </c>
      <c r="E3" s="26">
        <f t="shared" ref="E3:E9" si="0">C3*(1+D3)</f>
        <v>1926.3403589278932</v>
      </c>
      <c r="F3" s="34">
        <f>'4. Average Yield ALL SA'!T13*1000</f>
        <v>1968.1154990183054</v>
      </c>
      <c r="G3" s="38">
        <f>'4. Average Yield ALL SA'!T31*1000</f>
        <v>2207.7605985338755</v>
      </c>
      <c r="H3" s="35">
        <f t="shared" ref="H3:H9" si="1">(E3-G3)/G3</f>
        <v>-0.12746863939544312</v>
      </c>
      <c r="I3" s="36">
        <f t="shared" ref="I3:I9" si="2">B3*(1+D3)</f>
        <v>23797990.297490872</v>
      </c>
      <c r="J3" s="28">
        <f>'9. Market Demand (2005 est.)'!AZ184</f>
        <v>1706213909.1666665</v>
      </c>
      <c r="K3" s="29">
        <f>'9. Market Demand (2005 est.)'!AZ190</f>
        <v>1.6271258183411201</v>
      </c>
    </row>
    <row r="4" spans="1:13">
      <c r="A4" s="14" t="s">
        <v>46</v>
      </c>
      <c r="B4" s="75">
        <f>'4. Average Yield ALL SA'!X30</f>
        <v>54703966.75</v>
      </c>
      <c r="C4" s="73">
        <f>'8. Attainable Yield (2005 est.)'!H7</f>
        <v>2528.9479197987293</v>
      </c>
      <c r="D4" s="25">
        <f>'8. Attainable Yield (2005 est.)'!H8</f>
        <v>1.521913370522072</v>
      </c>
      <c r="E4" s="26">
        <f t="shared" si="0"/>
        <v>6377.7875722943963</v>
      </c>
      <c r="F4" s="34">
        <f>'4. Average Yield ALL SA'!X13*1000</f>
        <v>3275.6192539746194</v>
      </c>
      <c r="G4" s="38">
        <f>'4. Average Yield ALL SA'!X31*1000</f>
        <v>3382.6967310373338</v>
      </c>
      <c r="H4" s="35">
        <f t="shared" si="1"/>
        <v>0.88541512272623724</v>
      </c>
      <c r="I4" s="36">
        <f t="shared" si="2"/>
        <v>137958665.16741988</v>
      </c>
      <c r="J4" s="28">
        <f>'9. Market Demand (2005 est.)'!CD184</f>
        <v>34546614120.100006</v>
      </c>
      <c r="K4" s="29">
        <f>'9. Market Demand (2005 est.)'!CD190</f>
        <v>0.42647101562165829</v>
      </c>
    </row>
    <row r="5" spans="1:13">
      <c r="A5" s="14" t="s">
        <v>21</v>
      </c>
      <c r="B5" s="75">
        <f>'4. Average Yield ALL SA'!Y30</f>
        <v>8499215.25</v>
      </c>
      <c r="C5" s="73">
        <f>'8. Attainable Yield (2005 est.)'!I7</f>
        <v>1099.216571975358</v>
      </c>
      <c r="D5" s="25">
        <f>'8. Attainable Yield (2005 est.)'!I8</f>
        <v>2.3340389448976229</v>
      </c>
      <c r="E5" s="26">
        <f t="shared" si="0"/>
        <v>3664.8308598427043</v>
      </c>
      <c r="F5" s="34">
        <f>'4. Average Yield ALL SA'!Y13*1000</f>
        <v>796.77533235379519</v>
      </c>
      <c r="G5" s="38">
        <f>'4. Average Yield ALL SA'!Y31*1000</f>
        <v>881.01207343819192</v>
      </c>
      <c r="H5" s="35">
        <f t="shared" si="1"/>
        <v>3.1597964095321935</v>
      </c>
      <c r="I5" s="36">
        <f t="shared" si="2"/>
        <v>28336714.644567788</v>
      </c>
      <c r="J5" s="28">
        <f>'9. Market Demand (2005 est.)'!CK184</f>
        <v>821530029.10000002</v>
      </c>
      <c r="K5" s="29">
        <f>'9. Market Demand (2005 est.)'!CK190</f>
        <v>1.3214031409400515</v>
      </c>
    </row>
    <row r="6" spans="1:13">
      <c r="A6" s="14" t="s">
        <v>17</v>
      </c>
      <c r="B6" s="75">
        <f>'4. Average Yield ALL SA'!U30</f>
        <v>11926240.75</v>
      </c>
      <c r="C6" s="73">
        <f>'8. Attainable Yield (2005 est.)'!J7</f>
        <v>659.35831895431522</v>
      </c>
      <c r="D6" s="25">
        <f>'8. Attainable Yield (2005 est.)'!J8</f>
        <v>1.0648520684834768</v>
      </c>
      <c r="E6" s="26">
        <f t="shared" si="0"/>
        <v>1361.4773887646058</v>
      </c>
      <c r="F6" s="34">
        <f>'4. Average Yield ALL SA'!U13*1000</f>
        <v>862.48097356984374</v>
      </c>
      <c r="G6" s="38">
        <f>'4. Average Yield ALL SA'!U31*1000</f>
        <v>941.71415665912991</v>
      </c>
      <c r="H6" s="35">
        <f t="shared" si="1"/>
        <v>0.44574378449894819</v>
      </c>
      <c r="I6" s="36">
        <f t="shared" si="2"/>
        <v>24625922.881869432</v>
      </c>
      <c r="J6" s="28">
        <f>'9. Market Demand (2005 est.)'!BC184</f>
        <v>1690292167.2000003</v>
      </c>
      <c r="K6" s="29">
        <f>'9. Market Demand (2005 est.)'!BC190</f>
        <v>0.46063437990745409</v>
      </c>
    </row>
    <row r="7" spans="1:13">
      <c r="A7" s="14" t="s">
        <v>23</v>
      </c>
      <c r="B7" s="75">
        <f>'4. Average Yield ALL SA'!AA30</f>
        <v>27681003.25</v>
      </c>
      <c r="C7" s="73">
        <f>'8. Attainable Yield (2005 est.)'!K7</f>
        <v>904.20828260421831</v>
      </c>
      <c r="D7" s="25">
        <f>'8. Attainable Yield (2005 est.)'!K8</f>
        <v>2.105377124378105</v>
      </c>
      <c r="E7" s="26">
        <f t="shared" si="0"/>
        <v>2807.9077164723521</v>
      </c>
      <c r="F7" s="34">
        <f>'4. Average Yield ALL SA'!AA13*1000</f>
        <v>2583.8712834819894</v>
      </c>
      <c r="G7" s="38">
        <f>'4. Average Yield ALL SA'!AA31*1000</f>
        <v>2670.2453875113792</v>
      </c>
      <c r="H7" s="35">
        <f t="shared" si="1"/>
        <v>5.1554186594540558E-2</v>
      </c>
      <c r="I7" s="36">
        <f t="shared" si="2"/>
        <v>85959954.272385985</v>
      </c>
      <c r="J7" s="28">
        <f>'9. Market Demand (2005 est.)'!CZ184</f>
        <v>10842426405.983334</v>
      </c>
      <c r="K7" s="29">
        <f>'9. Market Demand (2005 est.)'!CZ190</f>
        <v>0.59271906190866674</v>
      </c>
    </row>
    <row r="8" spans="1:13">
      <c r="A8" s="14" t="s">
        <v>11</v>
      </c>
      <c r="B8" s="75">
        <f>'4. Average Yield ALL SA'!O30</f>
        <v>253700</v>
      </c>
      <c r="C8" s="73">
        <f>'8. Attainable Yield (2005 est.)'!L7</f>
        <v>11930.402296434233</v>
      </c>
      <c r="D8" s="25">
        <f>'8. Attainable Yield (2005 est.)'!L8</f>
        <v>0.5</v>
      </c>
      <c r="E8" s="26">
        <f t="shared" si="0"/>
        <v>17895.603444651351</v>
      </c>
      <c r="F8" s="34">
        <f>'4. Average Yield ALL SA'!O13*1000</f>
        <v>30497.752349816099</v>
      </c>
      <c r="G8" s="38">
        <f>'4. Average Yield ALL SA'!O31*1000</f>
        <v>32130.46905794245</v>
      </c>
      <c r="H8" s="35">
        <f t="shared" si="1"/>
        <v>-0.44303323389461474</v>
      </c>
      <c r="I8" s="36">
        <f t="shared" si="2"/>
        <v>380550</v>
      </c>
      <c r="J8" s="28">
        <f>'9. Market Demand (2005 est.)'!R184</f>
        <v>483972857</v>
      </c>
      <c r="K8" s="29">
        <f>'9. Market Demand (2005 est.)'!R190</f>
        <v>0.54088506546155968</v>
      </c>
    </row>
    <row r="9" spans="1:13">
      <c r="A9" s="14" t="s">
        <v>219</v>
      </c>
      <c r="B9" s="75">
        <f>'4. Average Yield ALL SA'!Z30</f>
        <v>159050.75</v>
      </c>
      <c r="C9" s="73">
        <f>'8. Attainable Yield (2005 est.)'!M7</f>
        <v>948.43368903873909</v>
      </c>
      <c r="D9" s="25">
        <f>'8. Attainable Yield (2005 est.)'!M8</f>
        <v>1.7894144694757745</v>
      </c>
      <c r="E9" s="26">
        <f t="shared" si="0"/>
        <v>2645.5746555429459</v>
      </c>
      <c r="F9" s="34">
        <f>'4. Average Yield ALL SA'!Z13*1000</f>
        <v>8852.4434416008553</v>
      </c>
      <c r="G9" s="38">
        <f>'4. Average Yield ALL SA'!Z31*1000</f>
        <v>8861.2376867132025</v>
      </c>
      <c r="H9" s="42">
        <f t="shared" si="1"/>
        <v>-0.70144411547499763</v>
      </c>
      <c r="I9" s="37">
        <f t="shared" si="2"/>
        <v>443658.46343097405</v>
      </c>
      <c r="J9" s="28">
        <f>'9. Market Demand (2005 est.)'!CR184</f>
        <v>136365589.96666667</v>
      </c>
      <c r="K9" s="29">
        <f>'9. Market Demand (2005 est.)'!CR190</f>
        <v>0.57979935528503312</v>
      </c>
      <c r="M9" s="19" t="s">
        <v>220</v>
      </c>
    </row>
    <row r="10" spans="1:13">
      <c r="A10" s="14" t="s">
        <v>24</v>
      </c>
      <c r="B10" s="75">
        <f>'4. Average Yield ALL SA'!AB30</f>
        <v>0</v>
      </c>
      <c r="C10" s="14" t="s">
        <v>57</v>
      </c>
      <c r="D10" s="14" t="s">
        <v>57</v>
      </c>
      <c r="E10" s="14" t="s">
        <v>57</v>
      </c>
      <c r="F10" s="34" t="s">
        <v>57</v>
      </c>
      <c r="G10" s="38" t="s">
        <v>57</v>
      </c>
      <c r="H10" s="38" t="s">
        <v>57</v>
      </c>
      <c r="I10" s="36" t="s">
        <v>57</v>
      </c>
      <c r="J10" s="61" t="s">
        <v>57</v>
      </c>
      <c r="K10" s="61" t="s">
        <v>57</v>
      </c>
    </row>
    <row r="11" spans="1:13">
      <c r="A11" s="14" t="s">
        <v>48</v>
      </c>
      <c r="B11" s="75">
        <f>'4. Average Yield ALL SA'!R30</f>
        <v>6246524.75</v>
      </c>
      <c r="C11" s="73">
        <f>'8. Attainable Yield (2005 est.)'!N7</f>
        <v>1190.8343462747268</v>
      </c>
      <c r="D11" s="25">
        <f>'8. Attainable Yield (2005 est.)'!N8</f>
        <v>1.4661060278251175</v>
      </c>
      <c r="E11" s="26">
        <f>C11*(1+D11)</f>
        <v>2936.7237594892867</v>
      </c>
      <c r="F11" s="34">
        <f>'4. Average Yield ALL SA'!R13*1000</f>
        <v>1187.3400925844351</v>
      </c>
      <c r="G11" s="38">
        <f>'4. Average Yield ALL SA'!R31*1000</f>
        <v>1175.6272157570495</v>
      </c>
      <c r="H11" s="35">
        <f>(E11-G11)/G11</f>
        <v>1.4980059326018347</v>
      </c>
      <c r="I11" s="36">
        <f>B11*(1+D11)</f>
        <v>15404592.338933783</v>
      </c>
      <c r="J11" s="28">
        <f>'9. Market Demand (2005 est.)'!AS184</f>
        <v>2979088171.5</v>
      </c>
      <c r="K11" s="29">
        <f>'9. Market Demand (2005 est.)'!AS190</f>
        <v>0.19734288752154572</v>
      </c>
    </row>
    <row r="12" spans="1:13">
      <c r="A12" s="14" t="s">
        <v>32</v>
      </c>
      <c r="B12" s="75">
        <f>'4. Average Yield ALL SA'!N30</f>
        <v>8696426.75</v>
      </c>
      <c r="C12" s="73">
        <f>'8. Attainable Yield (2005 est.)'!O7</f>
        <v>790.69585695811975</v>
      </c>
      <c r="D12" s="25">
        <f>'8. Attainable Yield (2005 est.)'!O8</f>
        <v>2.8951325977326841</v>
      </c>
      <c r="E12" s="26">
        <f>C12*(1+D12)</f>
        <v>3079.8652073297517</v>
      </c>
      <c r="F12" s="34">
        <f>'4. Average Yield ALL SA'!N13*1000</f>
        <v>329.28323684136711</v>
      </c>
      <c r="G12" s="38">
        <f>'4. Average Yield ALL SA'!N31*1000</f>
        <v>373.42492420809504</v>
      </c>
      <c r="H12" s="35">
        <f>(E12-G12)/G12</f>
        <v>7.2476155384139913</v>
      </c>
      <c r="I12" s="36">
        <f>B12*(1+D12)</f>
        <v>33873735.317719504</v>
      </c>
      <c r="J12" s="28">
        <f>'9. Market Demand (2005 est.)'!I184</f>
        <v>1260178318.3166666</v>
      </c>
      <c r="K12" s="29">
        <f>'9. Market Demand (2005 est.)'!I190</f>
        <v>0.10888077117062742</v>
      </c>
    </row>
    <row r="13" spans="1:13">
      <c r="A13" s="14" t="s">
        <v>60</v>
      </c>
      <c r="B13" s="75" t="s">
        <v>57</v>
      </c>
      <c r="C13" s="73">
        <f>'8. Attainable Yield (2005 est.)'!P7</f>
        <v>1001.9006760861848</v>
      </c>
      <c r="D13" s="25">
        <f>'8. Attainable Yield (2005 est.)'!P8</f>
        <v>1.0892633991202252</v>
      </c>
      <c r="E13" s="26">
        <f>C13*(1+D13)</f>
        <v>2093.234412100674</v>
      </c>
      <c r="F13" s="34" t="s">
        <v>57</v>
      </c>
      <c r="G13" s="38" t="s">
        <v>57</v>
      </c>
      <c r="H13" s="38" t="s">
        <v>57</v>
      </c>
      <c r="I13" s="36" t="s">
        <v>57</v>
      </c>
      <c r="J13" s="28">
        <f>'9. Market Demand (2005 est.)'!CA184</f>
        <v>224213331.5</v>
      </c>
      <c r="K13" s="29">
        <f>'9. Market Demand (2005 est.)'!CA190</f>
        <v>0.10888077117062742</v>
      </c>
    </row>
    <row r="14" spans="1:13">
      <c r="A14" s="24" t="s">
        <v>51</v>
      </c>
      <c r="B14" s="75">
        <f>'4. Average Yield ALL SA'!P30</f>
        <v>7173958.5</v>
      </c>
      <c r="C14" s="14" t="s">
        <v>57</v>
      </c>
      <c r="D14" s="25" t="s">
        <v>57</v>
      </c>
      <c r="E14" s="14" t="s">
        <v>57</v>
      </c>
      <c r="F14" s="34">
        <f>'4. Average Yield ALL SA'!P13*1000</f>
        <v>814.41683822491098</v>
      </c>
      <c r="G14" s="38">
        <f>'4. Average Yield ALL SA'!P31*1000</f>
        <v>807.20664888150657</v>
      </c>
      <c r="H14" s="38" t="s">
        <v>57</v>
      </c>
      <c r="I14" s="37">
        <f>B14*(1+D13)</f>
        <v>14988288.920857431</v>
      </c>
      <c r="J14" s="28">
        <f>'9. Market Demand (2005 est.)'!W184</f>
        <v>2125771981.7</v>
      </c>
      <c r="K14" s="29">
        <f>'9. Market Demand (2005 est.)'!W190</f>
        <v>0.53348728626895303</v>
      </c>
    </row>
    <row r="15" spans="1:13">
      <c r="A15" s="24" t="s">
        <v>52</v>
      </c>
      <c r="B15" s="75">
        <f>'4. Average Yield ALL SA'!Q30</f>
        <v>0</v>
      </c>
      <c r="C15" s="14" t="s">
        <v>57</v>
      </c>
      <c r="D15" s="25" t="s">
        <v>57</v>
      </c>
      <c r="E15" s="14" t="s">
        <v>57</v>
      </c>
      <c r="F15" s="34" t="s">
        <v>57</v>
      </c>
      <c r="G15" s="38" t="s">
        <v>57</v>
      </c>
      <c r="H15" s="38" t="s">
        <v>57</v>
      </c>
      <c r="I15" s="37">
        <f>B15*(1+D13)</f>
        <v>0</v>
      </c>
      <c r="J15" s="61" t="s">
        <v>57</v>
      </c>
      <c r="K15" s="131" t="s">
        <v>57</v>
      </c>
    </row>
    <row r="16" spans="1:13">
      <c r="A16" s="24" t="s">
        <v>53</v>
      </c>
      <c r="B16" s="75">
        <f>'4. Average Yield ALL SA'!V30</f>
        <v>3598968.5</v>
      </c>
      <c r="C16" s="14" t="s">
        <v>57</v>
      </c>
      <c r="D16" s="25" t="s">
        <v>57</v>
      </c>
      <c r="E16" s="14" t="s">
        <v>57</v>
      </c>
      <c r="F16" s="34">
        <f>'4. Average Yield ALL SA'!V13*1000</f>
        <v>666.90289466882155</v>
      </c>
      <c r="G16" s="38">
        <f>'4. Average Yield ALL SA'!V31*1000</f>
        <v>727.95198124129183</v>
      </c>
      <c r="H16" s="38" t="s">
        <v>57</v>
      </c>
      <c r="I16" s="37">
        <f>B16*(1+D13)</f>
        <v>7519193.161636618</v>
      </c>
      <c r="J16" s="28">
        <f>'9. Market Demand (2005 est.)'!BV184</f>
        <v>1041390919.2</v>
      </c>
      <c r="K16" s="29">
        <f>'9. Market Demand (2005 est.)'!BV190</f>
        <v>0.36874720386080811</v>
      </c>
    </row>
    <row r="17" spans="1:11">
      <c r="A17" s="24" t="s">
        <v>54</v>
      </c>
      <c r="B17" s="75">
        <f>'4. Average Yield ALL SA'!S30</f>
        <v>1564658</v>
      </c>
      <c r="C17" s="14" t="s">
        <v>57</v>
      </c>
      <c r="D17" s="25" t="s">
        <v>57</v>
      </c>
      <c r="E17" s="14" t="s">
        <v>57</v>
      </c>
      <c r="F17" s="34">
        <f>'4. Average Yield ALL SA'!S13*1000</f>
        <v>686.81100434712732</v>
      </c>
      <c r="G17" s="38">
        <f>'4. Average Yield ALL SA'!S31*1000</f>
        <v>652.72730526415353</v>
      </c>
      <c r="H17" s="38" t="s">
        <v>57</v>
      </c>
      <c r="I17" s="37">
        <f>B17*(1+D13)</f>
        <v>3268982.6915406534</v>
      </c>
      <c r="J17" s="28">
        <f>'9. Market Demand (2005 est.)'!AW184</f>
        <v>312372247.13333338</v>
      </c>
      <c r="K17" s="29">
        <f>'9. Market Demand (2005 est.)'!AW190</f>
        <v>0.10888077117062742</v>
      </c>
    </row>
    <row r="18" spans="1:11">
      <c r="A18" s="14" t="s">
        <v>49</v>
      </c>
      <c r="B18" s="75">
        <f>'4. Average Yield ALL SA'!M30</f>
        <v>690623.75</v>
      </c>
      <c r="C18" s="73">
        <f>'8. Attainable Yield (2005 est.)'!Q7</f>
        <v>1293.7799199069032</v>
      </c>
      <c r="D18" s="25">
        <f>'8. Attainable Yield (2005 est.)'!Q8</f>
        <v>2.0189329814699506</v>
      </c>
      <c r="E18" s="26">
        <f>C18*(1+D18)</f>
        <v>3905.834870970501</v>
      </c>
      <c r="F18" s="34">
        <f>'4. Average Yield ALL SA'!M13*1000</f>
        <v>31741.604396803141</v>
      </c>
      <c r="G18" s="38">
        <f>'4. Average Yield ALL SA'!M31*1000</f>
        <v>33887.848846785244</v>
      </c>
      <c r="H18" s="42">
        <f>(E18-G18)/G18</f>
        <v>-0.88474231903507128</v>
      </c>
      <c r="I18" s="37">
        <f>B18*(1+D18)</f>
        <v>2084946.8166614578</v>
      </c>
      <c r="J18" s="28">
        <f>'9. Market Demand (2005 est.)'!G184</f>
        <v>2625422357.4500003</v>
      </c>
      <c r="K18" s="29">
        <f>'9. Market Demand (2005 est.)'!G190</f>
        <v>0.87030351362988645</v>
      </c>
    </row>
    <row r="19" spans="1:11" ht="15.75" thickBot="1">
      <c r="A19" s="24" t="s">
        <v>19</v>
      </c>
      <c r="B19" s="76">
        <f>'4. Average Yield ALL SA'!W30</f>
        <v>0</v>
      </c>
      <c r="C19" s="14" t="s">
        <v>57</v>
      </c>
      <c r="D19" s="25" t="s">
        <v>57</v>
      </c>
      <c r="E19" s="14" t="s">
        <v>57</v>
      </c>
      <c r="F19" s="144" t="s">
        <v>57</v>
      </c>
      <c r="G19" s="39" t="s">
        <v>57</v>
      </c>
      <c r="H19" s="39" t="s">
        <v>57</v>
      </c>
      <c r="I19" s="40">
        <f>B19*(1+D20)</f>
        <v>0</v>
      </c>
      <c r="J19" s="61" t="s">
        <v>57</v>
      </c>
      <c r="K19" s="61" t="s">
        <v>57</v>
      </c>
    </row>
    <row r="20" spans="1:11"/>
    <row r="21" spans="1:11" s="43" customFormat="1" ht="114.75" customHeight="1">
      <c r="B21" s="78"/>
      <c r="G21" s="44" t="s">
        <v>59</v>
      </c>
      <c r="I21" s="45" t="s">
        <v>58</v>
      </c>
      <c r="K21" s="4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E13"/>
  <sheetViews>
    <sheetView workbookViewId="0">
      <pane xSplit="1" ySplit="3" topLeftCell="B11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36.42578125" customWidth="1"/>
    <col min="2" max="2" width="12" customWidth="1"/>
    <col min="3" max="3" width="5.5703125" bestFit="1" customWidth="1"/>
    <col min="4" max="4" width="6.28515625" bestFit="1" customWidth="1"/>
    <col min="5" max="5" width="8.28515625" bestFit="1" customWidth="1"/>
    <col min="6" max="6" width="7.28515625" bestFit="1" customWidth="1"/>
    <col min="7" max="7" width="12.42578125" bestFit="1" customWidth="1"/>
    <col min="8" max="8" width="12.140625" bestFit="1" customWidth="1"/>
    <col min="9" max="9" width="13.42578125" bestFit="1" customWidth="1"/>
    <col min="10" max="10" width="7.140625" bestFit="1" customWidth="1"/>
    <col min="11" max="11" width="5.5703125" bestFit="1" customWidth="1"/>
    <col min="12" max="12" width="6.28515625" bestFit="1" customWidth="1"/>
    <col min="13" max="13" width="8.140625" bestFit="1" customWidth="1"/>
    <col min="14" max="14" width="7.28515625" bestFit="1" customWidth="1"/>
    <col min="15" max="15" width="12.42578125" bestFit="1" customWidth="1"/>
    <col min="16" max="16" width="12.140625" bestFit="1" customWidth="1"/>
    <col min="17" max="17" width="13.42578125" bestFit="1" customWidth="1"/>
    <col min="18" max="18" width="7.28515625" bestFit="1" customWidth="1"/>
    <col min="19" max="19" width="6.5703125" bestFit="1" customWidth="1"/>
    <col min="20" max="20" width="5.85546875" bestFit="1" customWidth="1"/>
    <col min="21" max="21" width="8.140625" bestFit="1" customWidth="1"/>
    <col min="22" max="22" width="7.28515625" bestFit="1" customWidth="1"/>
    <col min="23" max="23" width="12.42578125" bestFit="1" customWidth="1"/>
    <col min="24" max="24" width="8.28515625" bestFit="1" customWidth="1"/>
    <col min="25" max="25" width="13.42578125" bestFit="1" customWidth="1"/>
    <col min="26" max="26" width="9" bestFit="1" customWidth="1"/>
    <col min="27" max="27" width="7.28515625" bestFit="1" customWidth="1"/>
    <col min="28" max="28" width="5.85546875" bestFit="1" customWidth="1"/>
    <col min="29" max="29" width="8.140625" bestFit="1" customWidth="1"/>
    <col min="30" max="30" width="7.28515625" bestFit="1" customWidth="1"/>
    <col min="31" max="31" width="12.42578125" bestFit="1" customWidth="1"/>
    <col min="32" max="32" width="8.28515625" bestFit="1" customWidth="1"/>
    <col min="33" max="33" width="13.42578125" bestFit="1" customWidth="1"/>
    <col min="34" max="34" width="8.140625" bestFit="1" customWidth="1"/>
    <col min="35" max="35" width="5.5703125" bestFit="1" customWidth="1"/>
    <col min="36" max="36" width="5.85546875" bestFit="1" customWidth="1"/>
    <col min="37" max="37" width="8.140625" bestFit="1" customWidth="1"/>
    <col min="38" max="38" width="7.140625" bestFit="1" customWidth="1"/>
    <col min="39" max="39" width="12.28515625" bestFit="1" customWidth="1"/>
    <col min="40" max="40" width="8.140625" bestFit="1" customWidth="1"/>
    <col min="41" max="41" width="13.28515625" bestFit="1" customWidth="1"/>
    <col min="42" max="42" width="9.140625" bestFit="1" customWidth="1"/>
    <col min="43" max="43" width="6.28515625" bestFit="1" customWidth="1"/>
    <col min="44" max="44" width="7.28515625" bestFit="1" customWidth="1"/>
    <col min="45" max="45" width="12.140625" bestFit="1" customWidth="1"/>
    <col min="46" max="46" width="7.28515625" bestFit="1" customWidth="1"/>
    <col min="47" max="47" width="12.42578125" bestFit="1" customWidth="1"/>
    <col min="48" max="48" width="8.28515625" bestFit="1" customWidth="1"/>
    <col min="49" max="49" width="13.42578125" bestFit="1" customWidth="1"/>
    <col min="50" max="50" width="7.85546875" bestFit="1" customWidth="1"/>
    <col min="51" max="52" width="6" bestFit="1" customWidth="1"/>
    <col min="53" max="53" width="8.140625" bestFit="1" customWidth="1"/>
    <col min="54" max="54" width="7.28515625" bestFit="1" customWidth="1"/>
    <col min="55" max="55" width="12.28515625" bestFit="1" customWidth="1"/>
    <col min="56" max="56" width="8.28515625" bestFit="1" customWidth="1"/>
    <col min="57" max="57" width="13.42578125" bestFit="1" customWidth="1"/>
  </cols>
  <sheetData>
    <row r="1" spans="1:57" ht="19.5" thickBot="1">
      <c r="A1" s="41" t="s">
        <v>226</v>
      </c>
      <c r="B1" s="163" t="s">
        <v>227</v>
      </c>
      <c r="C1" s="163"/>
      <c r="D1" s="163"/>
      <c r="E1" s="163"/>
      <c r="F1" s="163"/>
      <c r="G1" s="163"/>
      <c r="H1" s="163"/>
    </row>
    <row r="2" spans="1:57">
      <c r="A2" s="52" t="s">
        <v>228</v>
      </c>
      <c r="B2" s="147" t="s">
        <v>16</v>
      </c>
      <c r="C2" s="148"/>
      <c r="D2" s="148"/>
      <c r="E2" s="148"/>
      <c r="F2" s="148"/>
      <c r="G2" s="148"/>
      <c r="H2" s="148"/>
      <c r="I2" s="149"/>
      <c r="J2" s="147" t="s">
        <v>23</v>
      </c>
      <c r="K2" s="148"/>
      <c r="L2" s="148"/>
      <c r="M2" s="148"/>
      <c r="N2" s="148"/>
      <c r="O2" s="148"/>
      <c r="P2" s="148"/>
      <c r="Q2" s="149"/>
      <c r="R2" s="158" t="s">
        <v>46</v>
      </c>
      <c r="S2" s="148"/>
      <c r="T2" s="148"/>
      <c r="U2" s="148"/>
      <c r="V2" s="148"/>
      <c r="W2" s="148"/>
      <c r="X2" s="148"/>
      <c r="Y2" s="149"/>
      <c r="Z2" s="147" t="s">
        <v>21</v>
      </c>
      <c r="AA2" s="148"/>
      <c r="AB2" s="148"/>
      <c r="AC2" s="148"/>
      <c r="AD2" s="148"/>
      <c r="AE2" s="148"/>
      <c r="AF2" s="148"/>
      <c r="AG2" s="149"/>
      <c r="AH2" s="147" t="s">
        <v>229</v>
      </c>
      <c r="AI2" s="155" t="s">
        <v>247</v>
      </c>
      <c r="AJ2" s="148"/>
      <c r="AK2" s="148"/>
      <c r="AL2" s="148"/>
      <c r="AM2" s="148"/>
      <c r="AN2" s="148"/>
      <c r="AO2" s="149"/>
      <c r="AP2" s="147" t="s">
        <v>230</v>
      </c>
      <c r="AQ2" s="148"/>
      <c r="AR2" s="148"/>
      <c r="AS2" s="148"/>
      <c r="AT2" s="148"/>
      <c r="AU2" s="148"/>
      <c r="AV2" s="148"/>
      <c r="AW2" s="149"/>
      <c r="AX2" s="147" t="s">
        <v>11</v>
      </c>
      <c r="AY2" s="148"/>
      <c r="AZ2" s="148"/>
      <c r="BA2" s="148"/>
      <c r="BB2" s="148"/>
      <c r="BC2" s="148"/>
      <c r="BD2" s="148"/>
      <c r="BE2" s="149"/>
    </row>
    <row r="3" spans="1:57">
      <c r="B3" s="150" t="s">
        <v>231</v>
      </c>
      <c r="C3" s="85" t="s">
        <v>232</v>
      </c>
      <c r="D3" s="85" t="s">
        <v>233</v>
      </c>
      <c r="E3" s="85" t="s">
        <v>234</v>
      </c>
      <c r="F3" s="85" t="s">
        <v>235</v>
      </c>
      <c r="G3" s="85" t="s">
        <v>236</v>
      </c>
      <c r="H3" s="85" t="s">
        <v>237</v>
      </c>
      <c r="I3" s="151" t="s">
        <v>238</v>
      </c>
      <c r="J3" s="150" t="s">
        <v>231</v>
      </c>
      <c r="K3" s="85" t="s">
        <v>232</v>
      </c>
      <c r="L3" s="85" t="s">
        <v>233</v>
      </c>
      <c r="M3" s="85" t="s">
        <v>234</v>
      </c>
      <c r="N3" s="85" t="s">
        <v>235</v>
      </c>
      <c r="O3" s="85" t="s">
        <v>236</v>
      </c>
      <c r="P3" s="85" t="s">
        <v>237</v>
      </c>
      <c r="Q3" s="151" t="s">
        <v>238</v>
      </c>
      <c r="R3" s="85" t="s">
        <v>231</v>
      </c>
      <c r="S3" s="85" t="s">
        <v>232</v>
      </c>
      <c r="T3" s="85" t="s">
        <v>233</v>
      </c>
      <c r="U3" s="85" t="s">
        <v>234</v>
      </c>
      <c r="V3" s="85" t="s">
        <v>235</v>
      </c>
      <c r="W3" s="85" t="s">
        <v>236</v>
      </c>
      <c r="X3" s="85" t="s">
        <v>237</v>
      </c>
      <c r="Y3" s="151" t="s">
        <v>238</v>
      </c>
      <c r="Z3" s="150" t="s">
        <v>231</v>
      </c>
      <c r="AA3" s="85" t="s">
        <v>232</v>
      </c>
      <c r="AB3" s="85" t="s">
        <v>233</v>
      </c>
      <c r="AC3" s="85" t="s">
        <v>234</v>
      </c>
      <c r="AD3" s="85" t="s">
        <v>235</v>
      </c>
      <c r="AE3" s="85" t="s">
        <v>236</v>
      </c>
      <c r="AF3" s="85" t="s">
        <v>237</v>
      </c>
      <c r="AG3" s="151" t="s">
        <v>238</v>
      </c>
      <c r="AH3" s="150" t="s">
        <v>231</v>
      </c>
      <c r="AI3" s="85" t="s">
        <v>232</v>
      </c>
      <c r="AJ3" s="85" t="s">
        <v>233</v>
      </c>
      <c r="AK3" s="85" t="s">
        <v>234</v>
      </c>
      <c r="AL3" s="85" t="s">
        <v>235</v>
      </c>
      <c r="AM3" s="85" t="s">
        <v>236</v>
      </c>
      <c r="AN3" s="85" t="s">
        <v>237</v>
      </c>
      <c r="AO3" s="151" t="s">
        <v>238</v>
      </c>
      <c r="AP3" s="150" t="s">
        <v>231</v>
      </c>
      <c r="AQ3" s="85" t="s">
        <v>232</v>
      </c>
      <c r="AR3" s="85" t="s">
        <v>233</v>
      </c>
      <c r="AS3" s="85" t="s">
        <v>234</v>
      </c>
      <c r="AT3" s="85" t="s">
        <v>235</v>
      </c>
      <c r="AU3" s="85" t="s">
        <v>236</v>
      </c>
      <c r="AV3" s="85" t="s">
        <v>237</v>
      </c>
      <c r="AW3" s="151" t="s">
        <v>238</v>
      </c>
      <c r="AX3" s="150" t="s">
        <v>231</v>
      </c>
      <c r="AY3" s="85" t="s">
        <v>232</v>
      </c>
      <c r="AZ3" s="85" t="s">
        <v>233</v>
      </c>
      <c r="BA3" s="85" t="s">
        <v>234</v>
      </c>
      <c r="BB3" s="85" t="s">
        <v>235</v>
      </c>
      <c r="BC3" s="85" t="s">
        <v>236</v>
      </c>
      <c r="BD3" s="85" t="s">
        <v>237</v>
      </c>
      <c r="BE3" s="151" t="s">
        <v>238</v>
      </c>
    </row>
    <row r="4" spans="1:57">
      <c r="A4" s="146" t="s">
        <v>239</v>
      </c>
      <c r="B4" s="150">
        <v>185</v>
      </c>
      <c r="C4" s="85"/>
      <c r="D4" s="85">
        <v>50</v>
      </c>
      <c r="E4" s="85">
        <v>325</v>
      </c>
      <c r="F4" s="85"/>
      <c r="G4" s="85"/>
      <c r="H4" s="85">
        <v>180</v>
      </c>
      <c r="I4" s="151">
        <v>220</v>
      </c>
      <c r="J4" s="150"/>
      <c r="K4" s="85"/>
      <c r="L4" s="85">
        <v>73</v>
      </c>
      <c r="M4" s="85"/>
      <c r="N4" s="85">
        <v>88</v>
      </c>
      <c r="O4" s="85"/>
      <c r="P4" s="85">
        <v>68</v>
      </c>
      <c r="Q4" s="151">
        <v>357</v>
      </c>
      <c r="R4" s="85"/>
      <c r="S4" s="85">
        <v>109</v>
      </c>
      <c r="T4" s="85"/>
      <c r="U4" s="85"/>
      <c r="V4" s="85">
        <v>191</v>
      </c>
      <c r="W4" s="85"/>
      <c r="X4" s="85">
        <v>259</v>
      </c>
      <c r="Y4" s="151">
        <v>538</v>
      </c>
      <c r="Z4" s="150"/>
      <c r="AA4" s="85"/>
      <c r="AB4" s="85"/>
      <c r="AC4" s="85"/>
      <c r="AD4" s="85"/>
      <c r="AE4" s="85"/>
      <c r="AF4" s="85"/>
      <c r="AG4" s="151"/>
      <c r="AH4" s="150"/>
      <c r="AI4" s="85"/>
      <c r="AJ4" s="85"/>
      <c r="AK4" s="85"/>
      <c r="AL4" s="85"/>
      <c r="AM4" s="85"/>
      <c r="AN4" s="85"/>
      <c r="AO4" s="151"/>
      <c r="AP4" s="150">
        <v>116</v>
      </c>
      <c r="AQ4" s="85"/>
      <c r="AR4" s="85">
        <v>39</v>
      </c>
      <c r="AS4" s="85"/>
      <c r="AT4" s="85"/>
      <c r="AU4" s="85"/>
      <c r="AV4" s="85">
        <v>31</v>
      </c>
      <c r="AW4" s="151">
        <v>144</v>
      </c>
      <c r="AX4" s="150"/>
      <c r="AY4" s="85"/>
      <c r="AZ4" s="85"/>
      <c r="BA4" s="85"/>
      <c r="BB4" s="85"/>
      <c r="BC4" s="85"/>
      <c r="BD4" s="85"/>
      <c r="BE4" s="151"/>
    </row>
    <row r="5" spans="1:57">
      <c r="A5" s="146" t="s">
        <v>240</v>
      </c>
      <c r="B5" s="150">
        <v>75</v>
      </c>
      <c r="C5" s="85"/>
      <c r="D5" s="85"/>
      <c r="E5" s="85"/>
      <c r="F5" s="85">
        <v>55</v>
      </c>
      <c r="G5" s="85">
        <v>90</v>
      </c>
      <c r="H5" s="85">
        <v>95</v>
      </c>
      <c r="I5" s="151">
        <v>550</v>
      </c>
      <c r="J5" s="150"/>
      <c r="K5" s="85"/>
      <c r="L5" s="85">
        <v>132</v>
      </c>
      <c r="M5" s="85"/>
      <c r="N5" s="85">
        <v>149</v>
      </c>
      <c r="O5" s="85"/>
      <c r="P5" s="85"/>
      <c r="Q5" s="151">
        <v>206</v>
      </c>
      <c r="R5" s="85">
        <v>236</v>
      </c>
      <c r="S5" s="85">
        <v>151</v>
      </c>
      <c r="T5" s="85"/>
      <c r="U5" s="85"/>
      <c r="V5" s="85">
        <v>175</v>
      </c>
      <c r="W5" s="85"/>
      <c r="X5" s="85">
        <v>1284</v>
      </c>
      <c r="Y5" s="151">
        <v>415</v>
      </c>
      <c r="Z5" s="150"/>
      <c r="AA5" s="85"/>
      <c r="AB5" s="85"/>
      <c r="AC5" s="85"/>
      <c r="AD5" s="85"/>
      <c r="AE5" s="85"/>
      <c r="AF5" s="85"/>
      <c r="AG5" s="151"/>
      <c r="AH5" s="150"/>
      <c r="AI5" s="85"/>
      <c r="AJ5" s="85"/>
      <c r="AK5" s="85"/>
      <c r="AL5" s="85"/>
      <c r="AM5" s="85"/>
      <c r="AN5" s="85"/>
      <c r="AO5" s="151"/>
      <c r="AP5" s="150">
        <v>109</v>
      </c>
      <c r="AQ5" s="85">
        <v>48</v>
      </c>
      <c r="AR5" s="85">
        <v>68</v>
      </c>
      <c r="AS5" s="85">
        <v>36</v>
      </c>
      <c r="AT5" s="85"/>
      <c r="AU5" s="85"/>
      <c r="AV5" s="85">
        <v>35</v>
      </c>
      <c r="AW5" s="151">
        <v>60</v>
      </c>
      <c r="AX5" s="150"/>
      <c r="AY5" s="85"/>
      <c r="AZ5" s="85"/>
      <c r="BA5" s="85"/>
      <c r="BB5" s="85"/>
      <c r="BC5" s="85"/>
      <c r="BD5" s="85"/>
      <c r="BE5" s="151"/>
    </row>
    <row r="6" spans="1:57">
      <c r="A6" s="146" t="s">
        <v>241</v>
      </c>
      <c r="B6" s="150"/>
      <c r="C6" s="85"/>
      <c r="D6" s="85"/>
      <c r="E6" s="85"/>
      <c r="F6" s="85"/>
      <c r="G6" s="85"/>
      <c r="H6" s="85"/>
      <c r="I6" s="151"/>
      <c r="J6" s="150"/>
      <c r="K6" s="85"/>
      <c r="L6" s="85"/>
      <c r="M6" s="85"/>
      <c r="N6" s="85">
        <v>152</v>
      </c>
      <c r="O6" s="85"/>
      <c r="P6" s="85">
        <v>349</v>
      </c>
      <c r="Q6" s="151"/>
      <c r="R6" s="85"/>
      <c r="S6" s="85"/>
      <c r="T6" s="85"/>
      <c r="U6" s="85"/>
      <c r="V6" s="85"/>
      <c r="W6" s="85"/>
      <c r="X6" s="85">
        <v>96</v>
      </c>
      <c r="Y6" s="151">
        <v>205</v>
      </c>
      <c r="Z6" s="150">
        <v>158</v>
      </c>
      <c r="AA6" s="85">
        <v>140</v>
      </c>
      <c r="AB6" s="85"/>
      <c r="AC6" s="85"/>
      <c r="AD6" s="85">
        <v>170</v>
      </c>
      <c r="AE6" s="85">
        <v>128</v>
      </c>
      <c r="AF6" s="85">
        <v>379</v>
      </c>
      <c r="AG6" s="151">
        <v>119</v>
      </c>
      <c r="AH6" s="150"/>
      <c r="AI6" s="85"/>
      <c r="AJ6" s="85"/>
      <c r="AK6" s="85"/>
      <c r="AL6" s="85"/>
      <c r="AM6" s="85"/>
      <c r="AN6" s="85"/>
      <c r="AO6" s="151"/>
      <c r="AP6" s="150">
        <v>116</v>
      </c>
      <c r="AQ6" s="85"/>
      <c r="AR6" s="85"/>
      <c r="AS6" s="85">
        <v>60</v>
      </c>
      <c r="AT6" s="85">
        <v>67</v>
      </c>
      <c r="AU6" s="85"/>
      <c r="AV6" s="85">
        <v>168</v>
      </c>
      <c r="AW6" s="151">
        <v>49</v>
      </c>
      <c r="AX6" s="150"/>
      <c r="AY6" s="85"/>
      <c r="AZ6" s="85"/>
      <c r="BA6" s="85"/>
      <c r="BB6" s="85"/>
      <c r="BC6" s="85"/>
      <c r="BD6" s="85"/>
      <c r="BE6" s="151"/>
    </row>
    <row r="7" spans="1:57">
      <c r="A7" s="146" t="s">
        <v>46</v>
      </c>
      <c r="B7" s="150">
        <v>80</v>
      </c>
      <c r="C7" s="85"/>
      <c r="D7" s="85"/>
      <c r="E7" s="85"/>
      <c r="F7" s="85">
        <v>75</v>
      </c>
      <c r="G7" s="85">
        <v>75</v>
      </c>
      <c r="H7" s="85">
        <v>135</v>
      </c>
      <c r="I7" s="151">
        <v>641</v>
      </c>
      <c r="J7" s="150"/>
      <c r="K7" s="85"/>
      <c r="L7" s="85"/>
      <c r="M7" s="85"/>
      <c r="N7" s="85"/>
      <c r="O7" s="85"/>
      <c r="P7" s="85"/>
      <c r="Q7" s="151"/>
      <c r="R7" s="85">
        <v>140</v>
      </c>
      <c r="S7" s="85">
        <v>139</v>
      </c>
      <c r="T7" s="85"/>
      <c r="U7" s="85"/>
      <c r="V7" s="85">
        <v>183</v>
      </c>
      <c r="W7" s="85"/>
      <c r="X7" s="85">
        <v>116</v>
      </c>
      <c r="Y7" s="151">
        <v>649</v>
      </c>
      <c r="Z7" s="150"/>
      <c r="AA7" s="85"/>
      <c r="AB7" s="85"/>
      <c r="AC7" s="85"/>
      <c r="AD7" s="85"/>
      <c r="AE7" s="85"/>
      <c r="AF7" s="85"/>
      <c r="AG7" s="151"/>
      <c r="AH7" s="150"/>
      <c r="AI7" s="85"/>
      <c r="AJ7" s="85"/>
      <c r="AK7" s="85"/>
      <c r="AL7" s="85"/>
      <c r="AM7" s="85"/>
      <c r="AN7" s="85"/>
      <c r="AO7" s="151"/>
      <c r="AP7" s="150">
        <v>142</v>
      </c>
      <c r="AQ7" s="85">
        <v>60</v>
      </c>
      <c r="AR7" s="85">
        <v>139</v>
      </c>
      <c r="AS7" s="85"/>
      <c r="AT7" s="85"/>
      <c r="AU7" s="85">
        <v>50</v>
      </c>
      <c r="AV7" s="85">
        <v>117</v>
      </c>
      <c r="AW7" s="151">
        <v>114</v>
      </c>
      <c r="AX7" s="150"/>
      <c r="AY7" s="85"/>
      <c r="AZ7" s="85"/>
      <c r="BA7" s="85"/>
      <c r="BB7" s="85"/>
      <c r="BC7" s="85"/>
      <c r="BD7" s="85"/>
      <c r="BE7" s="151"/>
    </row>
    <row r="8" spans="1:57">
      <c r="A8" s="146" t="s">
        <v>242</v>
      </c>
      <c r="B8" s="150"/>
      <c r="C8" s="85"/>
      <c r="D8" s="85"/>
      <c r="E8" s="85"/>
      <c r="F8" s="85"/>
      <c r="G8" s="85"/>
      <c r="H8" s="85"/>
      <c r="I8" s="151"/>
      <c r="J8" s="150"/>
      <c r="K8" s="85"/>
      <c r="L8" s="85">
        <v>74</v>
      </c>
      <c r="M8" s="85"/>
      <c r="N8" s="85">
        <v>190</v>
      </c>
      <c r="O8" s="85">
        <v>124</v>
      </c>
      <c r="P8" s="85">
        <v>364</v>
      </c>
      <c r="Q8" s="151">
        <v>71</v>
      </c>
      <c r="R8" s="85">
        <v>155</v>
      </c>
      <c r="S8" s="85">
        <v>101</v>
      </c>
      <c r="T8" s="85"/>
      <c r="U8" s="85"/>
      <c r="V8" s="85">
        <v>138</v>
      </c>
      <c r="W8" s="85">
        <v>85</v>
      </c>
      <c r="X8" s="85">
        <v>656</v>
      </c>
      <c r="Y8" s="151">
        <v>87</v>
      </c>
      <c r="Z8" s="150">
        <v>78</v>
      </c>
      <c r="AA8" s="85"/>
      <c r="AB8" s="85"/>
      <c r="AC8" s="85"/>
      <c r="AD8" s="85">
        <v>62</v>
      </c>
      <c r="AE8" s="85">
        <v>57</v>
      </c>
      <c r="AF8" s="85">
        <v>150</v>
      </c>
      <c r="AG8" s="151">
        <v>63</v>
      </c>
      <c r="AH8" s="150"/>
      <c r="AI8" s="85"/>
      <c r="AJ8" s="85"/>
      <c r="AK8" s="85"/>
      <c r="AL8" s="85"/>
      <c r="AM8" s="85"/>
      <c r="AN8" s="85"/>
      <c r="AO8" s="151"/>
      <c r="AP8" s="150">
        <v>115</v>
      </c>
      <c r="AQ8" s="85"/>
      <c r="AR8" s="85">
        <v>74</v>
      </c>
      <c r="AS8" s="85">
        <v>74</v>
      </c>
      <c r="AT8" s="85"/>
      <c r="AU8" s="85"/>
      <c r="AV8" s="85">
        <v>118</v>
      </c>
      <c r="AW8" s="151"/>
      <c r="AX8" s="150"/>
      <c r="AY8" s="85"/>
      <c r="AZ8" s="85"/>
      <c r="BA8" s="85"/>
      <c r="BB8" s="85"/>
      <c r="BC8" s="85"/>
      <c r="BD8" s="85"/>
      <c r="BE8" s="151"/>
    </row>
    <row r="9" spans="1:57">
      <c r="A9" s="146" t="s">
        <v>243</v>
      </c>
      <c r="B9" s="150"/>
      <c r="C9" s="85"/>
      <c r="D9" s="85"/>
      <c r="E9" s="85"/>
      <c r="F9" s="85"/>
      <c r="G9" s="85"/>
      <c r="H9" s="85"/>
      <c r="I9" s="151"/>
      <c r="J9" s="150"/>
      <c r="K9" s="85"/>
      <c r="L9" s="85"/>
      <c r="M9" s="85"/>
      <c r="N9" s="85"/>
      <c r="O9" s="85"/>
      <c r="P9" s="85"/>
      <c r="Q9" s="151"/>
      <c r="R9" s="85"/>
      <c r="S9" s="85"/>
      <c r="T9" s="85"/>
      <c r="U9" s="85"/>
      <c r="V9" s="85"/>
      <c r="W9" s="85"/>
      <c r="X9" s="85"/>
      <c r="Y9" s="151"/>
      <c r="Z9" s="150"/>
      <c r="AA9" s="85"/>
      <c r="AB9" s="85"/>
      <c r="AC9" s="85"/>
      <c r="AD9" s="85"/>
      <c r="AE9" s="85"/>
      <c r="AF9" s="85"/>
      <c r="AG9" s="151"/>
      <c r="AH9" s="150"/>
      <c r="AI9" s="85"/>
      <c r="AJ9" s="85"/>
      <c r="AK9" s="85"/>
      <c r="AL9" s="85"/>
      <c r="AM9" s="85"/>
      <c r="AN9" s="85"/>
      <c r="AO9" s="151"/>
      <c r="AP9" s="150"/>
      <c r="AQ9" s="85"/>
      <c r="AR9" s="85"/>
      <c r="AS9" s="85"/>
      <c r="AT9" s="85"/>
      <c r="AU9" s="85"/>
      <c r="AV9" s="85"/>
      <c r="AW9" s="151"/>
      <c r="AX9" s="150"/>
      <c r="AY9" s="85"/>
      <c r="AZ9" s="85"/>
      <c r="BA9" s="85"/>
      <c r="BB9" s="85">
        <v>936</v>
      </c>
      <c r="BC9" s="85"/>
      <c r="BD9" s="85">
        <v>744</v>
      </c>
      <c r="BE9" s="151">
        <v>3827</v>
      </c>
    </row>
    <row r="10" spans="1:57">
      <c r="B10" s="150"/>
      <c r="C10" s="85"/>
      <c r="D10" s="85"/>
      <c r="E10" s="85"/>
      <c r="F10" s="85"/>
      <c r="G10" s="85"/>
      <c r="H10" s="85"/>
      <c r="I10" s="151"/>
      <c r="J10" s="150"/>
      <c r="K10" s="85"/>
      <c r="L10" s="85"/>
      <c r="M10" s="85"/>
      <c r="N10" s="85"/>
      <c r="O10" s="85"/>
      <c r="P10" s="85"/>
      <c r="Q10" s="151"/>
      <c r="R10" s="85"/>
      <c r="S10" s="85"/>
      <c r="T10" s="85"/>
      <c r="U10" s="85"/>
      <c r="V10" s="85"/>
      <c r="W10" s="85"/>
      <c r="X10" s="85"/>
      <c r="Y10" s="151"/>
      <c r="Z10" s="150"/>
      <c r="AA10" s="85"/>
      <c r="AB10" s="85"/>
      <c r="AC10" s="85"/>
      <c r="AD10" s="85"/>
      <c r="AE10" s="85"/>
      <c r="AF10" s="85"/>
      <c r="AG10" s="151"/>
      <c r="AH10" s="150"/>
      <c r="AI10" s="85"/>
      <c r="AJ10" s="85"/>
      <c r="AK10" s="85"/>
      <c r="AL10" s="85"/>
      <c r="AM10" s="85"/>
      <c r="AN10" s="85"/>
      <c r="AO10" s="151"/>
      <c r="AP10" s="150"/>
      <c r="AQ10" s="85"/>
      <c r="AR10" s="85"/>
      <c r="AS10" s="85"/>
      <c r="AT10" s="85"/>
      <c r="AU10" s="85"/>
      <c r="AV10" s="85"/>
      <c r="AW10" s="151"/>
      <c r="AX10" s="150"/>
      <c r="AY10" s="85"/>
      <c r="AZ10" s="85"/>
      <c r="BA10" s="85"/>
      <c r="BB10" s="85"/>
      <c r="BC10" s="85"/>
      <c r="BD10" s="85"/>
      <c r="BE10" s="151"/>
    </row>
    <row r="11" spans="1:57" s="87" customFormat="1">
      <c r="A11" s="159" t="s">
        <v>244</v>
      </c>
      <c r="B11" s="160">
        <f>IF(ISERROR(AVERAGE(B4:B10))," ",AVERAGE(B4:B10))</f>
        <v>113.33333333333333</v>
      </c>
      <c r="C11" s="161" t="str">
        <f t="shared" ref="C11:BE11" si="0">IF(ISERROR(AVERAGE(C4:C10))," ",AVERAGE(C4:C10))</f>
        <v xml:space="preserve"> </v>
      </c>
      <c r="D11" s="161">
        <f t="shared" si="0"/>
        <v>50</v>
      </c>
      <c r="E11" s="161">
        <f t="shared" si="0"/>
        <v>325</v>
      </c>
      <c r="F11" s="161">
        <f t="shared" si="0"/>
        <v>65</v>
      </c>
      <c r="G11" s="161">
        <f t="shared" si="0"/>
        <v>82.5</v>
      </c>
      <c r="H11" s="161">
        <f t="shared" si="0"/>
        <v>136.66666666666666</v>
      </c>
      <c r="I11" s="162">
        <f t="shared" si="0"/>
        <v>470.33333333333331</v>
      </c>
      <c r="J11" s="160" t="str">
        <f t="shared" si="0"/>
        <v xml:space="preserve"> </v>
      </c>
      <c r="K11" s="161" t="str">
        <f t="shared" si="0"/>
        <v xml:space="preserve"> </v>
      </c>
      <c r="L11" s="161">
        <f t="shared" si="0"/>
        <v>93</v>
      </c>
      <c r="M11" s="161" t="str">
        <f t="shared" si="0"/>
        <v xml:space="preserve"> </v>
      </c>
      <c r="N11" s="161">
        <f t="shared" si="0"/>
        <v>144.75</v>
      </c>
      <c r="O11" s="161">
        <f t="shared" si="0"/>
        <v>124</v>
      </c>
      <c r="P11" s="161">
        <f t="shared" si="0"/>
        <v>260.33333333333331</v>
      </c>
      <c r="Q11" s="162">
        <f t="shared" si="0"/>
        <v>211.33333333333334</v>
      </c>
      <c r="R11" s="161">
        <f t="shared" si="0"/>
        <v>177</v>
      </c>
      <c r="S11" s="161">
        <f t="shared" si="0"/>
        <v>125</v>
      </c>
      <c r="T11" s="161" t="str">
        <f t="shared" si="0"/>
        <v xml:space="preserve"> </v>
      </c>
      <c r="U11" s="161" t="str">
        <f t="shared" si="0"/>
        <v xml:space="preserve"> </v>
      </c>
      <c r="V11" s="161">
        <f t="shared" si="0"/>
        <v>171.75</v>
      </c>
      <c r="W11" s="161">
        <f t="shared" si="0"/>
        <v>85</v>
      </c>
      <c r="X11" s="161">
        <f t="shared" si="0"/>
        <v>482.2</v>
      </c>
      <c r="Y11" s="161">
        <f t="shared" si="0"/>
        <v>378.8</v>
      </c>
      <c r="Z11" s="161">
        <f t="shared" si="0"/>
        <v>118</v>
      </c>
      <c r="AA11" s="161">
        <f t="shared" si="0"/>
        <v>140</v>
      </c>
      <c r="AB11" s="161" t="str">
        <f t="shared" si="0"/>
        <v xml:space="preserve"> </v>
      </c>
      <c r="AC11" s="161" t="str">
        <f t="shared" si="0"/>
        <v xml:space="preserve"> </v>
      </c>
      <c r="AD11" s="161">
        <f t="shared" si="0"/>
        <v>116</v>
      </c>
      <c r="AE11" s="161">
        <f t="shared" si="0"/>
        <v>92.5</v>
      </c>
      <c r="AF11" s="161">
        <f t="shared" si="0"/>
        <v>264.5</v>
      </c>
      <c r="AG11" s="161">
        <f t="shared" si="0"/>
        <v>91</v>
      </c>
      <c r="AH11" s="161" t="str">
        <f t="shared" si="0"/>
        <v xml:space="preserve"> </v>
      </c>
      <c r="AI11" s="161" t="str">
        <f t="shared" si="0"/>
        <v xml:space="preserve"> </v>
      </c>
      <c r="AJ11" s="161" t="str">
        <f t="shared" si="0"/>
        <v xml:space="preserve"> </v>
      </c>
      <c r="AK11" s="161" t="str">
        <f t="shared" si="0"/>
        <v xml:space="preserve"> </v>
      </c>
      <c r="AL11" s="161" t="str">
        <f t="shared" si="0"/>
        <v xml:space="preserve"> </v>
      </c>
      <c r="AM11" s="161" t="str">
        <f t="shared" si="0"/>
        <v xml:space="preserve"> </v>
      </c>
      <c r="AN11" s="161" t="str">
        <f t="shared" si="0"/>
        <v xml:space="preserve"> </v>
      </c>
      <c r="AO11" s="161" t="str">
        <f t="shared" si="0"/>
        <v xml:space="preserve"> </v>
      </c>
      <c r="AP11" s="161">
        <f t="shared" si="0"/>
        <v>119.6</v>
      </c>
      <c r="AQ11" s="161">
        <f t="shared" si="0"/>
        <v>54</v>
      </c>
      <c r="AR11" s="161">
        <f t="shared" si="0"/>
        <v>80</v>
      </c>
      <c r="AS11" s="161">
        <f t="shared" si="0"/>
        <v>56.666666666666664</v>
      </c>
      <c r="AT11" s="161">
        <f t="shared" si="0"/>
        <v>67</v>
      </c>
      <c r="AU11" s="161">
        <f t="shared" si="0"/>
        <v>50</v>
      </c>
      <c r="AV11" s="161">
        <f t="shared" si="0"/>
        <v>93.8</v>
      </c>
      <c r="AW11" s="161">
        <f t="shared" si="0"/>
        <v>91.75</v>
      </c>
      <c r="AX11" s="161" t="str">
        <f t="shared" si="0"/>
        <v xml:space="preserve"> </v>
      </c>
      <c r="AY11" s="161" t="str">
        <f t="shared" si="0"/>
        <v xml:space="preserve"> </v>
      </c>
      <c r="AZ11" s="161" t="str">
        <f t="shared" si="0"/>
        <v xml:space="preserve"> </v>
      </c>
      <c r="BA11" s="161" t="str">
        <f t="shared" si="0"/>
        <v xml:space="preserve"> </v>
      </c>
      <c r="BB11" s="161">
        <f t="shared" si="0"/>
        <v>936</v>
      </c>
      <c r="BC11" s="161" t="str">
        <f t="shared" si="0"/>
        <v xml:space="preserve"> </v>
      </c>
      <c r="BD11" s="161">
        <f t="shared" si="0"/>
        <v>744</v>
      </c>
      <c r="BE11" s="161">
        <f t="shared" si="0"/>
        <v>3827</v>
      </c>
    </row>
    <row r="12" spans="1:57" s="85" customFormat="1">
      <c r="A12" s="157" t="s">
        <v>245</v>
      </c>
      <c r="B12" s="150">
        <v>2000</v>
      </c>
      <c r="C12" s="85">
        <v>2000</v>
      </c>
      <c r="D12" s="85">
        <v>2000</v>
      </c>
      <c r="E12" s="85">
        <v>2000</v>
      </c>
      <c r="F12" s="85">
        <v>2000</v>
      </c>
      <c r="G12" s="85">
        <v>2000</v>
      </c>
      <c r="H12" s="85">
        <v>2000</v>
      </c>
      <c r="I12" s="151">
        <v>2000</v>
      </c>
      <c r="J12" s="150">
        <v>2600</v>
      </c>
      <c r="K12" s="85">
        <v>2600</v>
      </c>
      <c r="L12" s="85">
        <v>2600</v>
      </c>
      <c r="M12" s="85">
        <v>2600</v>
      </c>
      <c r="N12" s="85">
        <v>2600</v>
      </c>
      <c r="O12" s="85">
        <v>2600</v>
      </c>
      <c r="P12" s="85">
        <v>2600</v>
      </c>
      <c r="Q12" s="151">
        <v>2600</v>
      </c>
      <c r="R12" s="85">
        <v>3300</v>
      </c>
      <c r="S12" s="85">
        <v>3300</v>
      </c>
      <c r="T12" s="85">
        <v>3300</v>
      </c>
      <c r="U12" s="85">
        <v>3300</v>
      </c>
      <c r="V12" s="85">
        <v>3300</v>
      </c>
      <c r="W12" s="85">
        <v>3300</v>
      </c>
      <c r="X12" s="85">
        <v>3300</v>
      </c>
      <c r="Y12" s="85">
        <v>3300</v>
      </c>
      <c r="Z12" s="85">
        <v>800</v>
      </c>
      <c r="AA12" s="85">
        <v>800</v>
      </c>
      <c r="AB12" s="85">
        <v>800</v>
      </c>
      <c r="AC12" s="85">
        <v>800</v>
      </c>
      <c r="AD12" s="85">
        <v>800</v>
      </c>
      <c r="AE12" s="85">
        <v>800</v>
      </c>
      <c r="AF12" s="85">
        <v>800</v>
      </c>
      <c r="AG12" s="85">
        <v>800</v>
      </c>
      <c r="AP12" s="85">
        <v>800</v>
      </c>
      <c r="AQ12" s="85">
        <v>800</v>
      </c>
      <c r="AR12" s="85">
        <v>800</v>
      </c>
      <c r="AS12" s="85">
        <v>800</v>
      </c>
      <c r="AT12" s="85">
        <v>800</v>
      </c>
      <c r="AU12" s="85">
        <v>800</v>
      </c>
      <c r="AV12" s="85">
        <v>800</v>
      </c>
      <c r="AW12" s="85">
        <v>800</v>
      </c>
      <c r="AX12" s="85">
        <v>30500</v>
      </c>
      <c r="AY12" s="85">
        <v>30500</v>
      </c>
      <c r="AZ12" s="85">
        <v>30500</v>
      </c>
      <c r="BA12" s="85">
        <v>30500</v>
      </c>
      <c r="BB12" s="85">
        <v>30500</v>
      </c>
      <c r="BC12" s="85">
        <v>30500</v>
      </c>
      <c r="BD12" s="85">
        <v>30500</v>
      </c>
      <c r="BE12" s="85">
        <v>30500</v>
      </c>
    </row>
    <row r="13" spans="1:57" ht="15.75" thickBot="1">
      <c r="A13" s="146" t="s">
        <v>246</v>
      </c>
      <c r="B13" s="154">
        <f>IF(ISERROR(B11/B12)," ",B11/B12)</f>
        <v>5.6666666666666664E-2</v>
      </c>
      <c r="C13" s="152" t="str">
        <f t="shared" ref="C13:BE13" si="1">IF(ISERROR(C11/C12)," ",C11/C12)</f>
        <v xml:space="preserve"> </v>
      </c>
      <c r="D13" s="152">
        <f t="shared" si="1"/>
        <v>2.5000000000000001E-2</v>
      </c>
      <c r="E13" s="152">
        <f t="shared" si="1"/>
        <v>0.16250000000000001</v>
      </c>
      <c r="F13" s="152">
        <f t="shared" si="1"/>
        <v>3.2500000000000001E-2</v>
      </c>
      <c r="G13" s="152">
        <f t="shared" si="1"/>
        <v>4.1250000000000002E-2</v>
      </c>
      <c r="H13" s="152">
        <f t="shared" si="1"/>
        <v>6.8333333333333329E-2</v>
      </c>
      <c r="I13" s="153">
        <f t="shared" si="1"/>
        <v>0.23516666666666666</v>
      </c>
      <c r="J13" s="154" t="str">
        <f t="shared" si="1"/>
        <v xml:space="preserve"> </v>
      </c>
      <c r="K13" s="152" t="str">
        <f t="shared" si="1"/>
        <v xml:space="preserve"> </v>
      </c>
      <c r="L13" s="152">
        <f t="shared" si="1"/>
        <v>3.5769230769230768E-2</v>
      </c>
      <c r="M13" s="152" t="str">
        <f t="shared" si="1"/>
        <v xml:space="preserve"> </v>
      </c>
      <c r="N13" s="152">
        <f t="shared" si="1"/>
        <v>5.5673076923076922E-2</v>
      </c>
      <c r="O13" s="152">
        <f t="shared" si="1"/>
        <v>4.7692307692307694E-2</v>
      </c>
      <c r="P13" s="152">
        <f t="shared" si="1"/>
        <v>0.10012820512820512</v>
      </c>
      <c r="Q13" s="153">
        <f t="shared" si="1"/>
        <v>8.1282051282051279E-2</v>
      </c>
      <c r="R13" s="156">
        <f t="shared" si="1"/>
        <v>5.3636363636363635E-2</v>
      </c>
      <c r="S13" s="156">
        <f t="shared" si="1"/>
        <v>3.787878787878788E-2</v>
      </c>
      <c r="T13" s="156" t="str">
        <f t="shared" si="1"/>
        <v xml:space="preserve"> </v>
      </c>
      <c r="U13" s="156" t="str">
        <f t="shared" si="1"/>
        <v xml:space="preserve"> </v>
      </c>
      <c r="V13" s="156">
        <f t="shared" si="1"/>
        <v>5.2045454545454548E-2</v>
      </c>
      <c r="W13" s="156">
        <f t="shared" si="1"/>
        <v>2.5757575757575757E-2</v>
      </c>
      <c r="X13" s="156">
        <f t="shared" si="1"/>
        <v>0.14612121212121212</v>
      </c>
      <c r="Y13" s="156">
        <f t="shared" si="1"/>
        <v>0.11478787878787879</v>
      </c>
      <c r="Z13" s="156">
        <f t="shared" si="1"/>
        <v>0.14749999999999999</v>
      </c>
      <c r="AA13" s="156">
        <f t="shared" si="1"/>
        <v>0.17499999999999999</v>
      </c>
      <c r="AB13" s="156" t="str">
        <f t="shared" si="1"/>
        <v xml:space="preserve"> </v>
      </c>
      <c r="AC13" s="156" t="str">
        <f t="shared" si="1"/>
        <v xml:space="preserve"> </v>
      </c>
      <c r="AD13" s="156">
        <f t="shared" si="1"/>
        <v>0.14499999999999999</v>
      </c>
      <c r="AE13" s="156">
        <f t="shared" si="1"/>
        <v>0.11562500000000001</v>
      </c>
      <c r="AF13" s="156">
        <f t="shared" si="1"/>
        <v>0.330625</v>
      </c>
      <c r="AG13" s="156">
        <f t="shared" si="1"/>
        <v>0.11375</v>
      </c>
      <c r="AH13" s="156" t="str">
        <f t="shared" si="1"/>
        <v xml:space="preserve"> </v>
      </c>
      <c r="AI13" s="156" t="str">
        <f t="shared" si="1"/>
        <v xml:space="preserve"> </v>
      </c>
      <c r="AJ13" s="156" t="str">
        <f t="shared" si="1"/>
        <v xml:space="preserve"> </v>
      </c>
      <c r="AK13" s="156" t="str">
        <f t="shared" si="1"/>
        <v xml:space="preserve"> </v>
      </c>
      <c r="AL13" s="156" t="str">
        <f t="shared" si="1"/>
        <v xml:space="preserve"> </v>
      </c>
      <c r="AM13" s="156" t="str">
        <f t="shared" si="1"/>
        <v xml:space="preserve"> </v>
      </c>
      <c r="AN13" s="156" t="str">
        <f t="shared" si="1"/>
        <v xml:space="preserve"> </v>
      </c>
      <c r="AO13" s="156" t="str">
        <f t="shared" si="1"/>
        <v xml:space="preserve"> </v>
      </c>
      <c r="AP13" s="156">
        <f t="shared" si="1"/>
        <v>0.14949999999999999</v>
      </c>
      <c r="AQ13" s="156">
        <f t="shared" si="1"/>
        <v>6.7500000000000004E-2</v>
      </c>
      <c r="AR13" s="156">
        <f t="shared" si="1"/>
        <v>0.1</v>
      </c>
      <c r="AS13" s="156">
        <f t="shared" si="1"/>
        <v>7.0833333333333331E-2</v>
      </c>
      <c r="AT13" s="156">
        <f t="shared" si="1"/>
        <v>8.3750000000000005E-2</v>
      </c>
      <c r="AU13" s="156">
        <f t="shared" si="1"/>
        <v>6.25E-2</v>
      </c>
      <c r="AV13" s="156">
        <f t="shared" si="1"/>
        <v>0.11724999999999999</v>
      </c>
      <c r="AW13" s="156">
        <f t="shared" si="1"/>
        <v>0.1146875</v>
      </c>
      <c r="AX13" s="156" t="str">
        <f t="shared" si="1"/>
        <v xml:space="preserve"> </v>
      </c>
      <c r="AY13" s="156" t="str">
        <f t="shared" si="1"/>
        <v xml:space="preserve"> </v>
      </c>
      <c r="AZ13" s="156" t="str">
        <f t="shared" si="1"/>
        <v xml:space="preserve"> </v>
      </c>
      <c r="BA13" s="156" t="str">
        <f t="shared" si="1"/>
        <v xml:space="preserve"> </v>
      </c>
      <c r="BB13" s="156">
        <f t="shared" si="1"/>
        <v>3.0688524590163933E-2</v>
      </c>
      <c r="BC13" s="156" t="str">
        <f t="shared" si="1"/>
        <v xml:space="preserve"> </v>
      </c>
      <c r="BD13" s="156">
        <f t="shared" si="1"/>
        <v>2.4393442622950821E-2</v>
      </c>
      <c r="BE13" s="156">
        <f t="shared" si="1"/>
        <v>0.12547540983606556</v>
      </c>
    </row>
  </sheetData>
  <mergeCells count="1">
    <mergeCell ref="B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 Production by country {year}</vt:lpstr>
      <vt:lpstr>2. Crop area by country {year}</vt:lpstr>
      <vt:lpstr>3. Yield = Prod%Area</vt:lpstr>
      <vt:lpstr>4. Average Yield ALL SA</vt:lpstr>
      <vt:lpstr>5. Food supply per cap {year}</vt:lpstr>
      <vt:lpstr>6. Population {year}</vt:lpstr>
      <vt:lpstr>7. Total Food Supply</vt:lpstr>
      <vt:lpstr>8. Attainable Yield (2005 est.)</vt:lpstr>
      <vt:lpstr>9. Market Demand (2005 est.)</vt:lpstr>
      <vt:lpstr>10. Yield Gap 2008 updates</vt:lpstr>
      <vt:lpstr>11. Biotic-Abioic Constraints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Password</dc:creator>
  <cp:lastModifiedBy>T</cp:lastModifiedBy>
  <dcterms:created xsi:type="dcterms:W3CDTF">2011-03-28T15:43:21Z</dcterms:created>
  <dcterms:modified xsi:type="dcterms:W3CDTF">2011-05-09T23:59:35Z</dcterms:modified>
</cp:coreProperties>
</file>