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Project\EPAR\Final Deliverables\341_Public Expenditures in Agriculture\"/>
    </mc:Choice>
  </mc:AlternateContent>
  <bookViews>
    <workbookView xWindow="900" yWindow="465" windowWidth="25605" windowHeight="14175" tabRatio="654"/>
  </bookViews>
  <sheets>
    <sheet name="Cover Sheet" sheetId="31" r:id="rId1"/>
    <sheet name="Tanzania " sheetId="28" r:id="rId2"/>
    <sheet name="Tanzania Charts, 2007-15" sheetId="23" state="hidden" r:id="rId3"/>
    <sheet name="Tanzania Donor" sheetId="37" r:id="rId4"/>
    <sheet name="Ethiopia" sheetId="27" r:id="rId5"/>
    <sheet name="Ethiopia value chain" sheetId="36" r:id="rId6"/>
    <sheet name="Nigeria" sheetId="22" r:id="rId7"/>
    <sheet name="Nigeria value chain" sheetId="32" r:id="rId8"/>
    <sheet name="Nigeria commodity" sheetId="35" r:id="rId9"/>
    <sheet name="India " sheetId="29" r:id="rId10"/>
    <sheet name="Indian 3 &amp; All 29 States" sheetId="26" r:id="rId11"/>
    <sheet name="India value chain" sheetId="11" r:id="rId12"/>
    <sheet name="India Donor" sheetId="38" r:id="rId13"/>
  </sheets>
  <externalReferences>
    <externalReference r:id="rId14"/>
  </externalReferences>
  <definedNames>
    <definedName name="_xlnm._FilterDatabase" localSheetId="10" hidden="1">'Indian 3 &amp; All 29 States'!$A$5:$S$329</definedName>
  </definedName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34" i="32" l="1"/>
  <c r="K34" i="32"/>
  <c r="L34" i="32"/>
  <c r="M34" i="32"/>
  <c r="N34" i="32"/>
  <c r="O34" i="32"/>
  <c r="P34" i="32"/>
  <c r="Q34" i="32"/>
  <c r="R34" i="32"/>
  <c r="I34" i="32"/>
  <c r="P9" i="29"/>
  <c r="N9" i="29"/>
  <c r="L9" i="29"/>
  <c r="J9" i="29"/>
  <c r="H9" i="29"/>
  <c r="P8" i="29"/>
  <c r="N8" i="29"/>
  <c r="L8" i="29"/>
  <c r="J8" i="29"/>
  <c r="H8" i="29"/>
  <c r="V42" i="28"/>
  <c r="U42" i="28"/>
  <c r="T42" i="28"/>
  <c r="S42" i="28"/>
  <c r="R42" i="28"/>
  <c r="Q42" i="28"/>
  <c r="P42" i="28"/>
  <c r="O42" i="28"/>
  <c r="N42" i="28"/>
  <c r="M42" i="28"/>
  <c r="L42" i="28"/>
  <c r="K42" i="28"/>
  <c r="J42" i="28"/>
  <c r="I42" i="28"/>
  <c r="H42" i="28"/>
  <c r="G42" i="28"/>
  <c r="V32" i="28"/>
  <c r="U32" i="28"/>
  <c r="T32" i="28"/>
  <c r="S32" i="28"/>
  <c r="R32" i="28"/>
  <c r="Q32" i="28"/>
  <c r="P32" i="28"/>
  <c r="O32" i="28"/>
  <c r="N32" i="28"/>
  <c r="M32" i="28"/>
  <c r="L32" i="28"/>
  <c r="K32" i="28"/>
  <c r="J32" i="28"/>
  <c r="I32" i="28"/>
  <c r="H32" i="28"/>
  <c r="G32" i="28"/>
  <c r="V22" i="28"/>
  <c r="U22" i="28"/>
  <c r="T22" i="28"/>
  <c r="S22" i="28"/>
  <c r="R22" i="28"/>
  <c r="Q22" i="28"/>
  <c r="P22" i="28"/>
  <c r="O22" i="28"/>
  <c r="N22" i="28"/>
  <c r="M22" i="28"/>
  <c r="L22" i="28"/>
  <c r="K22" i="28"/>
  <c r="J22" i="28"/>
  <c r="I22" i="28"/>
  <c r="H22" i="28"/>
  <c r="G22" i="28"/>
  <c r="L14" i="28"/>
  <c r="J14" i="28"/>
  <c r="H14" i="28"/>
  <c r="L13" i="28"/>
  <c r="J13" i="28"/>
  <c r="H13" i="28"/>
  <c r="M8" i="28"/>
  <c r="G9" i="27"/>
  <c r="H10" i="27"/>
  <c r="H9" i="27"/>
  <c r="I10" i="27"/>
  <c r="I9" i="27"/>
  <c r="J10" i="27"/>
  <c r="J9" i="27"/>
  <c r="K10" i="27"/>
  <c r="K9" i="27"/>
  <c r="L10" i="27"/>
  <c r="L9" i="27"/>
  <c r="M10" i="27"/>
  <c r="M9" i="27"/>
  <c r="N10" i="27"/>
  <c r="N9" i="27"/>
  <c r="O10" i="27"/>
  <c r="O9" i="27"/>
  <c r="P10" i="27"/>
  <c r="P9" i="27"/>
  <c r="Q10" i="27"/>
  <c r="Q9" i="27"/>
  <c r="R10" i="27"/>
  <c r="R9" i="27"/>
  <c r="S10" i="27"/>
  <c r="S9" i="27"/>
  <c r="T10" i="27"/>
  <c r="T9" i="27"/>
  <c r="U10" i="27"/>
  <c r="V10" i="27"/>
  <c r="G11" i="27"/>
  <c r="H11" i="27"/>
  <c r="I11" i="27"/>
  <c r="J11" i="27"/>
  <c r="K11" i="27"/>
  <c r="L11" i="27"/>
  <c r="M11" i="27"/>
  <c r="N11" i="27"/>
  <c r="O11" i="27"/>
  <c r="P11" i="27"/>
  <c r="Q11" i="27"/>
  <c r="R11" i="27"/>
  <c r="S11" i="27"/>
  <c r="T11" i="27"/>
  <c r="U11" i="27"/>
  <c r="V11" i="27"/>
  <c r="G12" i="27"/>
  <c r="H12" i="27"/>
  <c r="I12" i="27"/>
  <c r="J12" i="27"/>
  <c r="K12" i="27"/>
  <c r="L12" i="27"/>
  <c r="M12" i="27"/>
  <c r="N12" i="27"/>
  <c r="O12" i="27"/>
  <c r="P12" i="27"/>
  <c r="Q12" i="27"/>
  <c r="R12" i="27"/>
  <c r="S12" i="27"/>
  <c r="T12" i="27"/>
  <c r="U12" i="27"/>
  <c r="V12" i="27"/>
  <c r="G19" i="27"/>
  <c r="H20" i="27"/>
  <c r="H19" i="27"/>
  <c r="I20" i="27"/>
  <c r="I19" i="27"/>
  <c r="J20" i="27"/>
  <c r="J19" i="27"/>
  <c r="K20" i="27"/>
  <c r="K19" i="27"/>
  <c r="L20" i="27"/>
  <c r="L19" i="27"/>
  <c r="M20" i="27"/>
  <c r="M19" i="27"/>
  <c r="N20" i="27"/>
  <c r="N19" i="27"/>
  <c r="O20" i="27"/>
  <c r="O19" i="27"/>
  <c r="P20" i="27"/>
  <c r="P19" i="27"/>
  <c r="Q20" i="27"/>
  <c r="Q19" i="27"/>
  <c r="R20" i="27"/>
  <c r="R19" i="27"/>
  <c r="S20" i="27"/>
  <c r="S19" i="27"/>
  <c r="T20" i="27"/>
  <c r="T19" i="27"/>
  <c r="U20" i="27"/>
  <c r="V20" i="27"/>
  <c r="G21" i="27"/>
  <c r="H21" i="27"/>
  <c r="I21" i="27"/>
  <c r="J21" i="27"/>
  <c r="K21" i="27"/>
  <c r="L21" i="27"/>
  <c r="M21" i="27"/>
  <c r="N21" i="27"/>
  <c r="O21" i="27"/>
  <c r="P21" i="27"/>
  <c r="Q21" i="27"/>
  <c r="R21" i="27"/>
  <c r="S21" i="27"/>
  <c r="T21" i="27"/>
  <c r="U21" i="27"/>
  <c r="V21" i="27"/>
  <c r="G23" i="27"/>
  <c r="H23" i="27"/>
  <c r="I23" i="27"/>
  <c r="J23" i="27"/>
  <c r="K23" i="27"/>
  <c r="L23" i="27"/>
  <c r="M23" i="27"/>
  <c r="N23" i="27"/>
  <c r="O23" i="27"/>
  <c r="P23" i="27"/>
  <c r="Q23" i="27"/>
  <c r="R23" i="27"/>
  <c r="S23" i="27"/>
  <c r="T23" i="27"/>
  <c r="U23" i="27"/>
  <c r="V23" i="27"/>
  <c r="G24" i="27"/>
  <c r="H24" i="27"/>
  <c r="I24" i="27"/>
  <c r="J24" i="27"/>
  <c r="K24" i="27"/>
  <c r="L24" i="27"/>
  <c r="M24" i="27"/>
  <c r="N24" i="27"/>
  <c r="O24" i="27"/>
  <c r="P24" i="27"/>
  <c r="Q24" i="27"/>
  <c r="R24" i="27"/>
  <c r="S24" i="27"/>
  <c r="T24" i="27"/>
  <c r="U24" i="27"/>
  <c r="V24" i="27"/>
  <c r="G25" i="27"/>
  <c r="H25" i="27"/>
  <c r="I25" i="27"/>
  <c r="J25" i="27"/>
  <c r="K25" i="27"/>
  <c r="L25" i="27"/>
  <c r="M25" i="27"/>
  <c r="N25" i="27"/>
  <c r="O25" i="27"/>
  <c r="P25" i="27"/>
  <c r="Q25" i="27"/>
  <c r="R25" i="27"/>
  <c r="S25" i="27"/>
  <c r="T25" i="27"/>
  <c r="U25" i="27"/>
  <c r="V25" i="27"/>
  <c r="G26" i="27"/>
  <c r="H26" i="27"/>
  <c r="I26" i="27"/>
  <c r="J26" i="27"/>
  <c r="K26" i="27"/>
  <c r="L26" i="27"/>
  <c r="M26" i="27"/>
  <c r="N26" i="27"/>
  <c r="O26" i="27"/>
  <c r="P26" i="27"/>
  <c r="Q26" i="27"/>
  <c r="R26" i="27"/>
  <c r="S26" i="27"/>
  <c r="T26" i="27"/>
  <c r="U26" i="27"/>
  <c r="V26" i="27"/>
  <c r="G27" i="27"/>
  <c r="H27" i="27"/>
  <c r="I27" i="27"/>
  <c r="J27" i="27"/>
  <c r="K27" i="27"/>
  <c r="L27" i="27"/>
  <c r="M27" i="27"/>
  <c r="N27" i="27"/>
  <c r="O27" i="27"/>
  <c r="P27" i="27"/>
  <c r="Q27" i="27"/>
  <c r="R27" i="27"/>
  <c r="S27" i="27"/>
  <c r="T27" i="27"/>
  <c r="U27" i="27"/>
  <c r="V27" i="27"/>
  <c r="G28" i="27"/>
  <c r="H28" i="27"/>
  <c r="I28" i="27"/>
  <c r="J28" i="27"/>
  <c r="K28" i="27"/>
  <c r="L28" i="27"/>
  <c r="M28" i="27"/>
  <c r="N28" i="27"/>
  <c r="O28" i="27"/>
  <c r="P28" i="27"/>
  <c r="Q28" i="27"/>
  <c r="R28" i="27"/>
  <c r="S28" i="27"/>
  <c r="T28" i="27"/>
  <c r="U28" i="27"/>
  <c r="V28" i="27"/>
  <c r="G30" i="27"/>
  <c r="G29" i="27"/>
  <c r="H30" i="27"/>
  <c r="H29" i="27"/>
  <c r="I30" i="27"/>
  <c r="I29" i="27"/>
  <c r="J30" i="27"/>
  <c r="J29" i="27"/>
  <c r="K30" i="27"/>
  <c r="K29" i="27"/>
  <c r="L30" i="27"/>
  <c r="L29" i="27"/>
  <c r="M30" i="27"/>
  <c r="M29" i="27"/>
  <c r="N30" i="27"/>
  <c r="N29" i="27"/>
  <c r="O30" i="27"/>
  <c r="O29" i="27"/>
  <c r="P30" i="27"/>
  <c r="P29" i="27"/>
  <c r="Q30" i="27"/>
  <c r="Q29" i="27"/>
  <c r="R30" i="27"/>
  <c r="R29" i="27"/>
  <c r="S30" i="27"/>
  <c r="S29" i="27"/>
  <c r="T30" i="27"/>
  <c r="T29" i="27"/>
  <c r="U30" i="27"/>
  <c r="V30" i="27"/>
  <c r="G31" i="27"/>
  <c r="H31" i="27"/>
  <c r="I31" i="27"/>
  <c r="J31" i="27"/>
  <c r="K31" i="27"/>
  <c r="L31" i="27"/>
  <c r="M31" i="27"/>
  <c r="N31" i="27"/>
  <c r="O31" i="27"/>
  <c r="P31" i="27"/>
  <c r="Q31" i="27"/>
  <c r="R31" i="27"/>
  <c r="S31" i="27"/>
  <c r="T31" i="27"/>
  <c r="U31" i="27"/>
  <c r="V31" i="27"/>
  <c r="G32" i="27"/>
  <c r="H32" i="27"/>
  <c r="I32" i="27"/>
  <c r="J32" i="27"/>
  <c r="K32" i="27"/>
  <c r="L32" i="27"/>
  <c r="M32" i="27"/>
  <c r="N32" i="27"/>
  <c r="O32" i="27"/>
  <c r="P32" i="27"/>
  <c r="Q32" i="27"/>
  <c r="R32" i="27"/>
  <c r="S32" i="27"/>
  <c r="T32" i="27"/>
  <c r="U32" i="27"/>
  <c r="V32" i="27"/>
</calcChain>
</file>

<file path=xl/sharedStrings.xml><?xml version="1.0" encoding="utf-8"?>
<sst xmlns="http://schemas.openxmlformats.org/spreadsheetml/2006/main" count="6769" uniqueCount="610">
  <si>
    <t>Data source</t>
  </si>
  <si>
    <t>Budgeted</t>
  </si>
  <si>
    <t xml:space="preserve">Actual </t>
  </si>
  <si>
    <t>Unit</t>
  </si>
  <si>
    <t>ASTI</t>
  </si>
  <si>
    <t>Note</t>
  </si>
  <si>
    <t>Total agricultural R&amp;D spending (excl. private for-profit sector) includes salaries, operating and program costs, as well as capital investments for all government, nonprofit, and higher education agencies involved in agricultural research in the country.</t>
  </si>
  <si>
    <t>Not Specified</t>
  </si>
  <si>
    <t>Naitonal</t>
  </si>
  <si>
    <t>million current local currencies</t>
  </si>
  <si>
    <t>million constant 2011 local currencies</t>
  </si>
  <si>
    <t>million constant 2011 PPP dollars</t>
  </si>
  <si>
    <t>million constant 2011 US $ dollars</t>
  </si>
  <si>
    <t xml:space="preserve">• Administration of agricultural affairs and services; conservation, reclamation or expansion of arable land; agrarian reform and land settlement; supervision and regulation of the agricultural industry;
• Construction or operation of flood control, irrigation and drainage systems, including grants, loans or subsidies for such works;
• Operation or support of programs or schemes to stabilize or improve farm prices and farm incomes; operation or support of extension services or veterinary services to farmers, pest control services, crop inspection services and crop grading services;
• Production and dissemination of general information, technical documentation and statistics on agricultural affairs and services;
• Compensation, grants, loans or subsidies to farmers in connection with agricultural activities, including payments for restricting or encouraging output of a particular crop or for allowing land to remain uncultivated;
• Administration and operation of government agencies engaged in applied research and experimental development related to agriculture;
• Grants, loans or subsidies to support applied research and experimental development related to agriculture by research institutes and universities.
</t>
  </si>
  <si>
    <t xml:space="preserve">Research Funding </t>
  </si>
  <si>
    <t>Actual</t>
  </si>
  <si>
    <t>Billion</t>
  </si>
  <si>
    <t>National Bureau of Statistics</t>
  </si>
  <si>
    <t xml:space="preserve">Agriculture Expenditure </t>
  </si>
  <si>
    <t xml:space="preserve">Agriculture Expenditure 
</t>
  </si>
  <si>
    <t>%</t>
  </si>
  <si>
    <t>Though SPEED lists IMF's GFS as data source, GFS India expenditure data are listed as NA on its website.</t>
  </si>
  <si>
    <t>Donor</t>
  </si>
  <si>
    <t>Total</t>
  </si>
  <si>
    <t>Agriculture-specific expenditure</t>
  </si>
  <si>
    <t>Agriculture-supportive expenditure</t>
  </si>
  <si>
    <t>current local currency</t>
  </si>
  <si>
    <t xml:space="preserve">Data collected in partnership with the Ministry of Agriculture and/or the research institute where the MAFAP team is located. </t>
  </si>
  <si>
    <t>Government Agriculture Expenditure</t>
  </si>
  <si>
    <t>ReSAKSS</t>
  </si>
  <si>
    <t>-</t>
  </si>
  <si>
    <t>Agriculture and Allied Activities</t>
  </si>
  <si>
    <t>S. No.</t>
  </si>
  <si>
    <t>Sector</t>
  </si>
  <si>
    <t>2002-03</t>
  </si>
  <si>
    <t>2003-04</t>
  </si>
  <si>
    <t>2004-05</t>
  </si>
  <si>
    <t>2005-06</t>
  </si>
  <si>
    <t>2006-07</t>
  </si>
  <si>
    <t>2007-08 (##)</t>
  </si>
  <si>
    <t>2008-09 (##)</t>
  </si>
  <si>
    <t>1</t>
  </si>
  <si>
    <t>Crop Husbandry</t>
  </si>
  <si>
    <t>3361</t>
  </si>
  <si>
    <t>2597</t>
  </si>
  <si>
    <t>3726</t>
  </si>
  <si>
    <t>3329</t>
  </si>
  <si>
    <t>4240</t>
  </si>
  <si>
    <t>3938</t>
  </si>
  <si>
    <t>5624</t>
  </si>
  <si>
    <t>5225</t>
  </si>
  <si>
    <t>6196</t>
  </si>
  <si>
    <t>4012</t>
  </si>
  <si>
    <t>4657</t>
  </si>
  <si>
    <t>4921</t>
  </si>
  <si>
    <t>5902</t>
  </si>
  <si>
    <t>5840</t>
  </si>
  <si>
    <t>2</t>
  </si>
  <si>
    <t>Horticulture</t>
  </si>
  <si>
    <t>0</t>
  </si>
  <si>
    <t>59</t>
  </si>
  <si>
    <t>82</t>
  </si>
  <si>
    <t>118</t>
  </si>
  <si>
    <t>185</t>
  </si>
  <si>
    <t>189</t>
  </si>
  <si>
    <t>196</t>
  </si>
  <si>
    <t>335</t>
  </si>
  <si>
    <t>NA</t>
  </si>
  <si>
    <t>3</t>
  </si>
  <si>
    <t>Soil &amp; Water Conservation</t>
  </si>
  <si>
    <t>1315</t>
  </si>
  <si>
    <t>544</t>
  </si>
  <si>
    <t>893</t>
  </si>
  <si>
    <t>650</t>
  </si>
  <si>
    <t>976</t>
  </si>
  <si>
    <t>884</t>
  </si>
  <si>
    <t>941</t>
  </si>
  <si>
    <t>839</t>
  </si>
  <si>
    <t>1072</t>
  </si>
  <si>
    <t>21</t>
  </si>
  <si>
    <t>11</t>
  </si>
  <si>
    <t>13</t>
  </si>
  <si>
    <t>4</t>
  </si>
  <si>
    <t>Animal Husbandry</t>
  </si>
  <si>
    <t>506</t>
  </si>
  <si>
    <t>371</t>
  </si>
  <si>
    <t>545</t>
  </si>
  <si>
    <t>457</t>
  </si>
  <si>
    <t>661</t>
  </si>
  <si>
    <t>643</t>
  </si>
  <si>
    <t>909</t>
  </si>
  <si>
    <t>821</t>
  </si>
  <si>
    <t>1071</t>
  </si>
  <si>
    <t>440</t>
  </si>
  <si>
    <t>540</t>
  </si>
  <si>
    <t>467</t>
  </si>
  <si>
    <t>620</t>
  </si>
  <si>
    <t>601</t>
  </si>
  <si>
    <t>5</t>
  </si>
  <si>
    <t>Dairy Development</t>
  </si>
  <si>
    <t>87</t>
  </si>
  <si>
    <t>105</t>
  </si>
  <si>
    <t>93</t>
  </si>
  <si>
    <t>73</t>
  </si>
  <si>
    <t>116</t>
  </si>
  <si>
    <t>110</t>
  </si>
  <si>
    <t>154</t>
  </si>
  <si>
    <t>155</t>
  </si>
  <si>
    <t>187</t>
  </si>
  <si>
    <t>67</t>
  </si>
  <si>
    <t>80</t>
  </si>
  <si>
    <t>101</t>
  </si>
  <si>
    <t>89</t>
  </si>
  <si>
    <t>6</t>
  </si>
  <si>
    <t>Fisheries</t>
  </si>
  <si>
    <t>314</t>
  </si>
  <si>
    <t>269</t>
  </si>
  <si>
    <t>297</t>
  </si>
  <si>
    <t>241</t>
  </si>
  <si>
    <t>375</t>
  </si>
  <si>
    <t>350</t>
  </si>
  <si>
    <t>473</t>
  </si>
  <si>
    <t>417</t>
  </si>
  <si>
    <t>660</t>
  </si>
  <si>
    <t>175</t>
  </si>
  <si>
    <t>284</t>
  </si>
  <si>
    <t>171</t>
  </si>
  <si>
    <t>291</t>
  </si>
  <si>
    <t>209</t>
  </si>
  <si>
    <t>7</t>
  </si>
  <si>
    <t>Forestry &amp; Wild Life</t>
  </si>
  <si>
    <t>2032</t>
  </si>
  <si>
    <t>1520</t>
  </si>
  <si>
    <t>2070</t>
  </si>
  <si>
    <t>1831</t>
  </si>
  <si>
    <t>2048</t>
  </si>
  <si>
    <t>1779</t>
  </si>
  <si>
    <t>2296</t>
  </si>
  <si>
    <t>2536</t>
  </si>
  <si>
    <t>2769</t>
  </si>
  <si>
    <t>511</t>
  </si>
  <si>
    <t>627</t>
  </si>
  <si>
    <t>694</t>
  </si>
  <si>
    <t>751</t>
  </si>
  <si>
    <t>776</t>
  </si>
  <si>
    <t>8</t>
  </si>
  <si>
    <t>Plantation</t>
  </si>
  <si>
    <t>177</t>
  </si>
  <si>
    <t>211</t>
  </si>
  <si>
    <t>245</t>
  </si>
  <si>
    <t>172</t>
  </si>
  <si>
    <t>301</t>
  </si>
  <si>
    <t>276</t>
  </si>
  <si>
    <t>345</t>
  </si>
  <si>
    <t>296</t>
  </si>
  <si>
    <t>378</t>
  </si>
  <si>
    <t>310</t>
  </si>
  <si>
    <t>274</t>
  </si>
  <si>
    <t>262</t>
  </si>
  <si>
    <t>313</t>
  </si>
  <si>
    <t>316</t>
  </si>
  <si>
    <t>9</t>
  </si>
  <si>
    <t>Food Storage &amp; Warehousing</t>
  </si>
  <si>
    <t>186</t>
  </si>
  <si>
    <t>218</t>
  </si>
  <si>
    <t>126</t>
  </si>
  <si>
    <t>138</t>
  </si>
  <si>
    <t>233</t>
  </si>
  <si>
    <t>332</t>
  </si>
  <si>
    <t>234</t>
  </si>
  <si>
    <t>333</t>
  </si>
  <si>
    <t>225</t>
  </si>
  <si>
    <t>223</t>
  </si>
  <si>
    <t>10</t>
  </si>
  <si>
    <t>Agriculture, Research &amp; Edn.</t>
  </si>
  <si>
    <t>1026</t>
  </si>
  <si>
    <t>939</t>
  </si>
  <si>
    <t>1020</t>
  </si>
  <si>
    <t>1018</t>
  </si>
  <si>
    <t>1257</t>
  </si>
  <si>
    <t>1163</t>
  </si>
  <si>
    <t>1434</t>
  </si>
  <si>
    <t>1374</t>
  </si>
  <si>
    <t>1768</t>
  </si>
  <si>
    <t>1287</t>
  </si>
  <si>
    <t>1458</t>
  </si>
  <si>
    <t>1291</t>
  </si>
  <si>
    <t>1584</t>
  </si>
  <si>
    <t>Agricultural Financial Inst.</t>
  </si>
  <si>
    <t>57</t>
  </si>
  <si>
    <t>50</t>
  </si>
  <si>
    <t>60</t>
  </si>
  <si>
    <t>33</t>
  </si>
  <si>
    <t>66</t>
  </si>
  <si>
    <t>124</t>
  </si>
  <si>
    <t>12</t>
  </si>
  <si>
    <t>Cooperation</t>
  </si>
  <si>
    <t>703</t>
  </si>
  <si>
    <t>443</t>
  </si>
  <si>
    <t>583</t>
  </si>
  <si>
    <t>453</t>
  </si>
  <si>
    <t>494</t>
  </si>
  <si>
    <t>1016</t>
  </si>
  <si>
    <t>618</t>
  </si>
  <si>
    <t>805</t>
  </si>
  <si>
    <t>829</t>
  </si>
  <si>
    <t>162</t>
  </si>
  <si>
    <t>142</t>
  </si>
  <si>
    <t>137</t>
  </si>
  <si>
    <t>Other Agricultural Programmes</t>
  </si>
  <si>
    <t>214</t>
  </si>
  <si>
    <t>232</t>
  </si>
  <si>
    <t>321</t>
  </si>
  <si>
    <t>315</t>
  </si>
  <si>
    <t>447</t>
  </si>
  <si>
    <t>557</t>
  </si>
  <si>
    <t>481</t>
  </si>
  <si>
    <t>442</t>
  </si>
  <si>
    <t>168</t>
  </si>
  <si>
    <t>160</t>
  </si>
  <si>
    <t>205</t>
  </si>
  <si>
    <t>152</t>
  </si>
  <si>
    <t>181</t>
  </si>
  <si>
    <t>9978</t>
  </si>
  <si>
    <t>7655</t>
  </si>
  <si>
    <t>9940</t>
  </si>
  <si>
    <t>8776</t>
  </si>
  <si>
    <t>11109</t>
  </si>
  <si>
    <t>10962</t>
  </si>
  <si>
    <t>13840</t>
  </si>
  <si>
    <t>13438</t>
  </si>
  <si>
    <t>16163</t>
  </si>
  <si>
    <t>7392</t>
  </si>
  <si>
    <t>8558</t>
  </si>
  <si>
    <t>8544</t>
  </si>
  <si>
    <t>10075</t>
  </si>
  <si>
    <t>9969</t>
  </si>
  <si>
    <t>15</t>
  </si>
  <si>
    <t>16</t>
  </si>
  <si>
    <t>888</t>
  </si>
  <si>
    <t>975</t>
  </si>
  <si>
    <t>925</t>
  </si>
  <si>
    <t>151</t>
  </si>
  <si>
    <t>130</t>
  </si>
  <si>
    <t>524</t>
  </si>
  <si>
    <t>525</t>
  </si>
  <si>
    <t>502</t>
  </si>
  <si>
    <t>411</t>
  </si>
  <si>
    <t>365</t>
  </si>
  <si>
    <t>482</t>
  </si>
  <si>
    <t>317</t>
  </si>
  <si>
    <t>423</t>
  </si>
  <si>
    <t>302</t>
  </si>
  <si>
    <t>14</t>
  </si>
  <si>
    <t>507</t>
  </si>
  <si>
    <t>855</t>
  </si>
  <si>
    <t>715</t>
  </si>
  <si>
    <t>950</t>
  </si>
  <si>
    <t>724</t>
  </si>
  <si>
    <t>1063</t>
  </si>
  <si>
    <t>86</t>
  </si>
  <si>
    <t>76</t>
  </si>
  <si>
    <t>85</t>
  </si>
  <si>
    <t>353</t>
  </si>
  <si>
    <t>341</t>
  </si>
  <si>
    <t>242</t>
  </si>
  <si>
    <t>270</t>
  </si>
  <si>
    <t>304</t>
  </si>
  <si>
    <t>299</t>
  </si>
  <si>
    <t>2009-10 (##)</t>
  </si>
  <si>
    <t>2010-11(##)</t>
  </si>
  <si>
    <t>2011-12(##)</t>
  </si>
  <si>
    <t>2012-13(##)</t>
  </si>
  <si>
    <t>2013-14(##)</t>
  </si>
  <si>
    <t>2014-15(##)</t>
  </si>
  <si>
    <t>2015-16(##)</t>
  </si>
  <si>
    <t>6165</t>
  </si>
  <si>
    <t>6545</t>
  </si>
  <si>
    <t>7084</t>
  </si>
  <si>
    <t>9813</t>
  </si>
  <si>
    <t>7891</t>
  </si>
  <si>
    <t>8066</t>
  </si>
  <si>
    <t>9034</t>
  </si>
  <si>
    <t>8660</t>
  </si>
  <si>
    <t>9876</t>
  </si>
  <si>
    <t>9185</t>
  </si>
  <si>
    <t>4432</t>
  </si>
  <si>
    <t>3857</t>
  </si>
  <si>
    <t>4339</t>
  </si>
  <si>
    <t>849</t>
  </si>
  <si>
    <t>929</t>
  </si>
  <si>
    <t>796</t>
  </si>
  <si>
    <t>786</t>
  </si>
  <si>
    <t>914</t>
  </si>
  <si>
    <t>907</t>
  </si>
  <si>
    <t>806</t>
  </si>
  <si>
    <t>1041</t>
  </si>
  <si>
    <t>379</t>
  </si>
  <si>
    <t>318</t>
  </si>
  <si>
    <t>275</t>
  </si>
  <si>
    <t>305</t>
  </si>
  <si>
    <t>390</t>
  </si>
  <si>
    <t>331</t>
  </si>
  <si>
    <t>474</t>
  </si>
  <si>
    <t>415</t>
  </si>
  <si>
    <t>595</t>
  </si>
  <si>
    <t>446</t>
  </si>
  <si>
    <t>501</t>
  </si>
  <si>
    <t>458</t>
  </si>
  <si>
    <t>468</t>
  </si>
  <si>
    <t>370</t>
  </si>
  <si>
    <t>347</t>
  </si>
  <si>
    <t>360</t>
  </si>
  <si>
    <t>295</t>
  </si>
  <si>
    <t>235</t>
  </si>
  <si>
    <t>498</t>
  </si>
  <si>
    <t>644</t>
  </si>
  <si>
    <t>787</t>
  </si>
  <si>
    <t>764</t>
  </si>
  <si>
    <t>801</t>
  </si>
  <si>
    <t>1222</t>
  </si>
  <si>
    <t>727</t>
  </si>
  <si>
    <t>1169</t>
  </si>
  <si>
    <t>1090</t>
  </si>
  <si>
    <t>1707</t>
  </si>
  <si>
    <t>2522</t>
  </si>
  <si>
    <t>2492</t>
  </si>
  <si>
    <t>2573</t>
  </si>
  <si>
    <t>2898</t>
  </si>
  <si>
    <t>2461</t>
  </si>
  <si>
    <t>3113</t>
  </si>
  <si>
    <t>2451</t>
  </si>
  <si>
    <t>3354</t>
  </si>
  <si>
    <t>2211</t>
  </si>
  <si>
    <t>3321</t>
  </si>
  <si>
    <t>113</t>
  </si>
  <si>
    <t>103</t>
  </si>
  <si>
    <t>222</t>
  </si>
  <si>
    <t>125</t>
  </si>
  <si>
    <t>104</t>
  </si>
  <si>
    <t>121</t>
  </si>
  <si>
    <t>112</t>
  </si>
  <si>
    <t>99</t>
  </si>
  <si>
    <t>153</t>
  </si>
  <si>
    <t>147</t>
  </si>
  <si>
    <t>258</t>
  </si>
  <si>
    <t>268</t>
  </si>
  <si>
    <t>836</t>
  </si>
  <si>
    <t>1980</t>
  </si>
  <si>
    <t>1764</t>
  </si>
  <si>
    <t>2008</t>
  </si>
  <si>
    <t>1535</t>
  </si>
  <si>
    <t>1120</t>
  </si>
  <si>
    <t>1364</t>
  </si>
  <si>
    <t>9045</t>
  </si>
  <si>
    <t>11014</t>
  </si>
  <si>
    <t>12308</t>
  </si>
  <si>
    <t>15716</t>
  </si>
  <si>
    <t>14744</t>
  </si>
  <si>
    <t>16194</t>
  </si>
  <si>
    <t>17692</t>
  </si>
  <si>
    <t>17030</t>
  </si>
  <si>
    <t>18781</t>
  </si>
  <si>
    <t>17788</t>
  </si>
  <si>
    <t>11531</t>
  </si>
  <si>
    <t>10199</t>
  </si>
  <si>
    <t>11657</t>
  </si>
  <si>
    <t>* As sub-head Actual Expenditure figures are not available before 2009-10, Revised Estimates figures have been taken into account</t>
  </si>
  <si>
    <t>丄25</t>
  </si>
  <si>
    <t>##: For Centre only, as figures for States &amp; UTs are not available in sub head wise.</t>
  </si>
  <si>
    <r>
      <t>Source :</t>
    </r>
    <r>
      <rPr>
        <sz val="10"/>
        <rFont val="Arial"/>
        <family val="2"/>
      </rPr>
      <t xml:space="preserve"> 1. Plan Documents and Budget Documents. For State Outlays, States Plans Division,Planning Commission.</t>
    </r>
  </si>
  <si>
    <t xml:space="preserve">Budgeted </t>
  </si>
  <si>
    <t>Disaggregated Public Sector Outlays / Expenditure under Agriculture and allied Activities</t>
  </si>
  <si>
    <t>Budget</t>
  </si>
  <si>
    <t>Revised*</t>
  </si>
  <si>
    <r>
      <t>Notes:</t>
    </r>
    <r>
      <rPr>
        <sz val="10"/>
        <rFont val="Arial"/>
        <family val="2"/>
      </rPr>
      <t xml:space="preserve"> Totals may not tally due to rounding off of the figures. </t>
    </r>
  </si>
  <si>
    <t>Item</t>
  </si>
  <si>
    <t>PLAN</t>
  </si>
  <si>
    <t>NON-PLAN</t>
  </si>
  <si>
    <t>TOTAL</t>
  </si>
  <si>
    <t>–</t>
  </si>
  <si>
    <t>1. Agriculture and Allied Activities (i to xii)</t>
  </si>
  <si>
    <t>i) Crop Husbandry</t>
  </si>
  <si>
    <t>ii) Soil and Water Conservation</t>
  </si>
  <si>
    <t>iii) Animal Husbandry</t>
  </si>
  <si>
    <t>iv) Dairy Development</t>
  </si>
  <si>
    <t>v) Fisheries</t>
  </si>
  <si>
    <t>vi) Forestry and Wild Life</t>
  </si>
  <si>
    <t>vii) Plantations</t>
  </si>
  <si>
    <t>viii) Food Storage and Warehousing</t>
  </si>
  <si>
    <t>ix) Agricultural Research and Education</t>
  </si>
  <si>
    <t>x) Agricultural Finance Institutions</t>
  </si>
  <si>
    <t>xi) Co-operation</t>
  </si>
  <si>
    <t>xii) Other Agricultural Programmes</t>
  </si>
  <si>
    <t>Million</t>
  </si>
  <si>
    <t>current  USD</t>
  </si>
  <si>
    <t>% in total</t>
  </si>
  <si>
    <t xml:space="preserve">% in total </t>
  </si>
  <si>
    <t>constant 2005 PPP dollars</t>
  </si>
  <si>
    <t>constant 2005 USD</t>
  </si>
  <si>
    <t xml:space="preserve"> current local currencies</t>
  </si>
  <si>
    <t>Currency</t>
  </si>
  <si>
    <t xml:space="preserve">current  USD </t>
  </si>
  <si>
    <t>constant 2005 US $ dollars</t>
  </si>
  <si>
    <t>current USD</t>
  </si>
  <si>
    <t>constant 2011 USD</t>
  </si>
  <si>
    <t>constant 2010 USD</t>
  </si>
  <si>
    <t>Total (policy transfer)</t>
  </si>
  <si>
    <t>Currecny</t>
  </si>
  <si>
    <t>Agriculture Expenditure</t>
  </si>
  <si>
    <t>Ethiopia Agriculture Public Expenditure Review</t>
  </si>
  <si>
    <t>Ministry of Agriculture and Ministry of Finance and Economic Development</t>
  </si>
  <si>
    <t>Department of Planning, Research, and Statistics within Federal Ministry of Agriculture and Water Resources, State Ministries of Agriculture, Local Govs</t>
  </si>
  <si>
    <t>Federal</t>
  </si>
  <si>
    <t>% of Total</t>
  </si>
  <si>
    <t>Cross River State</t>
  </si>
  <si>
    <t>Bauchi State</t>
  </si>
  <si>
    <t>Kaduna State</t>
  </si>
  <si>
    <t>Federal Ministry of Agriculture and Rural Development, OAGF, OAuGF, State and Local Governments</t>
  </si>
  <si>
    <t>All states</t>
  </si>
  <si>
    <t>All local government areas</t>
  </si>
  <si>
    <t>Taken from MAFAP document</t>
  </si>
  <si>
    <t>% Total Expenditure</t>
  </si>
  <si>
    <t>Year</t>
  </si>
  <si>
    <t>*Divided agriculture-specific expenditure by total public expenditure</t>
  </si>
  <si>
    <t>Total (Donor+Gov)</t>
  </si>
  <si>
    <t>Total Public Budget</t>
  </si>
  <si>
    <t>constant 2011 USD dollars</t>
  </si>
  <si>
    <t>Expenditure Category</t>
  </si>
  <si>
    <t>Central/General Gov</t>
  </si>
  <si>
    <t xml:space="preserve"> Government Spending on Agriculture</t>
  </si>
  <si>
    <t xml:space="preserve"> Government Spending on Agriculture in total public budget</t>
  </si>
  <si>
    <t>Agricultural Statistics at a Glance 2015 by Government of India, Ministry of Agriculture, Directorate of Economics and Statistics</t>
  </si>
  <si>
    <t>Expenditure Source</t>
  </si>
  <si>
    <t>National Gov</t>
  </si>
  <si>
    <t>%  in total</t>
  </si>
  <si>
    <t>Central Government</t>
  </si>
  <si>
    <t>Spending on Agriculture, Forestry, Fishing</t>
  </si>
  <si>
    <t>National Government</t>
  </si>
  <si>
    <t>2011-12</t>
  </si>
  <si>
    <t>Budget Estimate</t>
  </si>
  <si>
    <t>Revised Estimate</t>
  </si>
  <si>
    <t>Plan/Non Plan/Total</t>
  </si>
  <si>
    <t>Revenue/Capital</t>
  </si>
  <si>
    <t>Revenue</t>
  </si>
  <si>
    <t>Capital</t>
  </si>
  <si>
    <t>Revenue+Capital</t>
  </si>
  <si>
    <t>2012-13</t>
  </si>
  <si>
    <t>2013-14</t>
  </si>
  <si>
    <t>2014-15</t>
  </si>
  <si>
    <t>2015-16</t>
  </si>
  <si>
    <t>When column E is "Revenue", the corresponding column F shows the total government revenue expenditure of the period (not limited to agriculture); when column E is "Capital", the corresponding column F shows the  total government capital disbursement of the period (not limited to agriculture); when column E is "Revenue+Capital", the corresponding column F shows the total government revenue and capital expenditure  (not limited to agriculture).</t>
  </si>
  <si>
    <t>Total Revenue Expenditure/Capital Disbursement *</t>
  </si>
  <si>
    <t>ASTI (IFPRI)</t>
  </si>
  <si>
    <t>FAOSTAT (FAO)</t>
  </si>
  <si>
    <t>SPEED (IFPRI)</t>
  </si>
  <si>
    <t>ReSAKSS (IFPRI)</t>
  </si>
  <si>
    <t>Nigeria Agriculture Public Expenditure Review (World Bank)</t>
  </si>
  <si>
    <t>Agricultural Public Expenditure Review at the Federal and Subnational Levels in Nigeria (2008-12) (World Bank)</t>
  </si>
  <si>
    <t>MAFAP (FAO)</t>
  </si>
  <si>
    <t>Expenditure source</t>
  </si>
  <si>
    <t>Government Spending on Agriculture</t>
  </si>
  <si>
    <t xml:space="preserve">
current local</t>
  </si>
  <si>
    <t>% of total</t>
  </si>
  <si>
    <t>Federal, State, Local government</t>
  </si>
  <si>
    <t>Description</t>
  </si>
  <si>
    <t>e.g. subsidy programs, ag extension, ag research, on-farm support</t>
  </si>
  <si>
    <t>e.g. rural education, rural health, rural roads</t>
  </si>
  <si>
    <t>sum of previous categories</t>
  </si>
  <si>
    <t>Notes</t>
  </si>
  <si>
    <t>Donor + National</t>
  </si>
  <si>
    <t>% of total public budget</t>
  </si>
  <si>
    <t>National</t>
  </si>
  <si>
    <t xml:space="preserve">Total  </t>
  </si>
  <si>
    <t xml:space="preserve">current local currency </t>
  </si>
  <si>
    <t>total government budget, not limited to agriculture</t>
  </si>
  <si>
    <t xml:space="preserve">Expenditure includes:  • Administration of agricultural affairs and services; conservation, reclamation or expansion of arable land; agrarian reform and land settlement; supervision and regulation of the agricultural industry;   
• Construction or operation of flood control, irrigation and drainage systems, including grants, loans or subsidies for such works;   
• Operation or support of programs or schemes to stabilize or improve farm prices and farm incomes; operation or support of extension services or veterinary services to farmers, pest control services, crop inspection services and crop grading services;
• Production and dissemination of general information, technical documentation and statistics on agricultural affairs and services;
• Compensation, grants, loans or subsidies to farmers in connection with agricultural activities, including payments for restricting or encouraging output of a particular crop or for allowing land to remain uncultivated;
• Administration and operation of government agencies engaged in applied research and experimental development related to agriculture;
• Grants, loans or subsidies to support applied research and experimental development related to agriculture by research institutes and universities.
Official data from questionnaires and/or national sources and/or COMTRADE (reporters)
</t>
  </si>
  <si>
    <t>See Note, follows the "Classification of the Functions of Government" by OECD and UN Statistical Division</t>
  </si>
  <si>
    <t xml:space="preserve">Data are obtained from national Bureau of Statistics. </t>
  </si>
  <si>
    <t>Not specified</t>
  </si>
  <si>
    <t>Total agricultural R&amp;D spending (excl. private forprofit sector) includes salaries, operating and program costs, as well as capital investments for all government, nonprofit, and higher education agencies involved in agricultural research in the country.</t>
  </si>
  <si>
    <t>Agriculturespecific expenditure</t>
  </si>
  <si>
    <t>e.g. subsidy programs, ag extension, ag research, onfarm support</t>
  </si>
  <si>
    <t>Main data holder is  Ministry of Finance but other line Ministries such as Ministry of Agriculture also hold valuable data. Data collected in partnership with the Ministry of Agriculture and/or the research institute where the MAFAP team is located.
About MAFAP classification (The detailed classification of support follows the OECD’s principle of classifying policies according to their economic characteristics):
Budgeted amounts are expenditure commitments. 
Actual spending contains expenditures that are effective disbursements.
National spending includes expenditures from the national budget, carried out through either the central or regional governments, regardless of the ministry that implements the policy. 
Donor spending is external aid, provided either through local governments or specific projects conducted by international organizations. 
Total spending is the sum of donor and national spending.
Agriculturespecific: direct support for the agricultural sector),
Agriculturesupportive: indirect support for the agricultural sector)</t>
  </si>
  <si>
    <t>Agriculturesupportive expenditure</t>
  </si>
  <si>
    <t>Follows the "Classification of the Functions of Government" by OECD and UN Statistical Division</t>
  </si>
  <si>
    <t xml:space="preserve">FAOSTAT obtains India data from IMF Government Finance Statistics (GFS).
</t>
  </si>
  <si>
    <t>Data are from IMF, which follows the "Classification of the Functions of Government" by OECD and UN Statistical Division.</t>
  </si>
  <si>
    <t>Agriculture supportive expenditure</t>
  </si>
  <si>
    <t>Agriculture specific expenditure</t>
  </si>
  <si>
    <t xml:space="preserve">Pierre Biscaye, Matthew Fowle, 
Andrew Orlebeke, Beijie Wang,
C. Leigh Anderson, &amp; Travis Reynolds </t>
  </si>
  <si>
    <t>Professor Leigh Anderson, Principal Investigator</t>
  </si>
  <si>
    <t>Professor Travis Reynold, co-Principal Investigator</t>
  </si>
  <si>
    <t>EPAR uses an innovative student-faculty team model to provide rigorous, applied research and analysis to international development stakeholders. Established in 2008, the EPAR model has since been emulated by other UW schools and programs to further enrich the international development community and enhance student learning.</t>
  </si>
  <si>
    <t>Please direct comments or questions about this research to Principal Investigators Leigh Anderson and Travis Reynolds at eparinfo@uw.edu.</t>
  </si>
  <si>
    <t>..</t>
  </si>
  <si>
    <t>Value Chain Activity</t>
  </si>
  <si>
    <t>Dept. of Ag Land Resources</t>
  </si>
  <si>
    <t>Project Coordinating Unit</t>
  </si>
  <si>
    <t>Dept of Agriculture (Crops)</t>
  </si>
  <si>
    <t>0.0  </t>
  </si>
  <si>
    <t>Fertilizer</t>
  </si>
  <si>
    <t>Livestock and Pest Control</t>
  </si>
  <si>
    <t>Nat'l Cereal Res Inst Badeggi</t>
  </si>
  <si>
    <t>Commodity</t>
  </si>
  <si>
    <t>Vegetable Oil Devt Program (VODEP)</t>
  </si>
  <si>
    <t>Increased Rice Production &amp; Export</t>
  </si>
  <si>
    <t>Tree Crops</t>
  </si>
  <si>
    <t>Cassava Production and Export</t>
  </si>
  <si>
    <t>National Seed Service*</t>
  </si>
  <si>
    <t>Livestock</t>
  </si>
  <si>
    <t>Local currency</t>
  </si>
  <si>
    <t>Unstated whether currency is real or constant</t>
  </si>
  <si>
    <t xml:space="preserve">Federal </t>
  </si>
  <si>
    <t>Ministry of Ag and Rural Development</t>
  </si>
  <si>
    <t>Crop agriculture</t>
  </si>
  <si>
    <t>National Agricultural Quarantine Service</t>
  </si>
  <si>
    <t>National Agricultural Food Reserve Agency</t>
  </si>
  <si>
    <t>Administration</t>
  </si>
  <si>
    <t>Monitoring and evaluation</t>
  </si>
  <si>
    <t xml:space="preserve">Rural development </t>
  </si>
  <si>
    <t>Irrigation</t>
  </si>
  <si>
    <t>Agricultural research</t>
  </si>
  <si>
    <t>NFRA - fertilizer subsidy</t>
  </si>
  <si>
    <t>NFRA - cooperatives</t>
  </si>
  <si>
    <t>NFRA - National Programme for Food Security</t>
  </si>
  <si>
    <t>Parastatals - colleges and research institutes</t>
  </si>
  <si>
    <t>Contribution to international organizations</t>
  </si>
  <si>
    <t>1990 Million</t>
  </si>
  <si>
    <t>Spending through Presidential Initiatives: Does not necessarily capture all spending in these areas</t>
  </si>
  <si>
    <t>Department of Rural Development</t>
  </si>
  <si>
    <t>Oil Palm Processing</t>
  </si>
  <si>
    <t>Rice Milling</t>
  </si>
  <si>
    <t>Cassava Processing</t>
  </si>
  <si>
    <t>Federal Department of Agriculture</t>
  </si>
  <si>
    <t>Root and Tuber Expansion Program</t>
  </si>
  <si>
    <t>Dept of Livestock</t>
  </si>
  <si>
    <t>All programs</t>
  </si>
  <si>
    <t>Dept of Fisheries</t>
  </si>
  <si>
    <t>Soybean production program</t>
  </si>
  <si>
    <t>2001-2005 Million</t>
  </si>
  <si>
    <t> </t>
  </si>
  <si>
    <t>Local Currency</t>
  </si>
  <si>
    <t>Category</t>
  </si>
  <si>
    <t>Ethiopia Agriculture and Rural Development Public Expenditure Review 1997/98 - 2005/06</t>
  </si>
  <si>
    <t>Points of contact in government departments</t>
  </si>
  <si>
    <t>Millions</t>
  </si>
  <si>
    <t>Total national agriculture and rural development expenditure</t>
  </si>
  <si>
    <t>Extension and TVET</t>
  </si>
  <si>
    <t>Agri. Market, Credit, and Co-ops</t>
  </si>
  <si>
    <t>Agricultural Research</t>
  </si>
  <si>
    <t>Improved Seed Development</t>
  </si>
  <si>
    <t>Vulerability and Food Security</t>
  </si>
  <si>
    <t>Small Scale Irrigation</t>
  </si>
  <si>
    <t>Nominal USD</t>
  </si>
  <si>
    <t>% of total ARD expenditure</t>
  </si>
  <si>
    <t>Recurrent + Capital</t>
  </si>
  <si>
    <t>*converted value</t>
  </si>
  <si>
    <t>constant 2011 USD*</t>
  </si>
  <si>
    <t>Source: OECD Creditor Reporting System (CRS)</t>
  </si>
  <si>
    <t>Flow: Official Development Assistance (ODA)</t>
  </si>
  <si>
    <t>Flow Type</t>
  </si>
  <si>
    <t>All Donors, Total</t>
  </si>
  <si>
    <t>Agriculture, Total</t>
  </si>
  <si>
    <t>Commitments</t>
  </si>
  <si>
    <t>Constant 2015 USD, Million</t>
  </si>
  <si>
    <t>DAC Countries, Total</t>
  </si>
  <si>
    <t>Multilaterals, Total</t>
  </si>
  <si>
    <t>Other Multilateral, Total</t>
  </si>
  <si>
    <t>Gross Disbursements</t>
  </si>
  <si>
    <t>Agricultural Policy &amp; Administrative Management</t>
  </si>
  <si>
    <t>Agriculture Development</t>
  </si>
  <si>
    <t>Agricultural Land Resources</t>
  </si>
  <si>
    <t>Agricultural Water Resources</t>
  </si>
  <si>
    <t>Agricultural Inputs</t>
  </si>
  <si>
    <t>Food Crop Production</t>
  </si>
  <si>
    <t>.</t>
  </si>
  <si>
    <t>Industrial Crops/Export Crops</t>
  </si>
  <si>
    <t>Agrarian Reform</t>
  </si>
  <si>
    <t>Agricultural Alternative Development</t>
  </si>
  <si>
    <t>Agricultural Extension</t>
  </si>
  <si>
    <t>Agricultural Education/Training</t>
  </si>
  <si>
    <t>Agricultural Services</t>
  </si>
  <si>
    <t>Plant and Post-harvest Protection and Pest Control</t>
  </si>
  <si>
    <t>Agricultural Financial Services</t>
  </si>
  <si>
    <t>Agricultural Co-operatives</t>
  </si>
  <si>
    <t>Livestock/Veterinary Services</t>
  </si>
  <si>
    <t xml:space="preserve"> DAC Countries, Total</t>
  </si>
  <si>
    <t xml:space="preserve"> Multilaterals, Total</t>
  </si>
  <si>
    <t>G7 Countries, Total</t>
  </si>
  <si>
    <t>DAC EU Members + EC, Total</t>
  </si>
  <si>
    <t>Agricultural Policy &amp; Administratvie Management</t>
  </si>
  <si>
    <t>Non-DAC Countries, Total</t>
  </si>
  <si>
    <t> All Donors, Total</t>
  </si>
  <si>
    <t xml:space="preserve"> All Donors, Total</t>
  </si>
  <si>
    <t>local currency</t>
  </si>
  <si>
    <r>
      <t xml:space="preserve">Public sector outlays and expenditure under agriculture and allied activities from India's Annual Plan. Raw data providers are Ministry of Finance.  </t>
    </r>
    <r>
      <rPr>
        <sz val="10"/>
        <color rgb="FFFF0000"/>
        <rFont val="Arial"/>
        <family val="2"/>
      </rPr>
      <t>2014 and 2015 data are for Centre only, as figures for States &amp; UTs are not yet available.</t>
    </r>
  </si>
  <si>
    <t>In Million Rupee</t>
  </si>
  <si>
    <t>Data Source: State Finances: A Study of Budgets, Reserve Bank of India</t>
  </si>
  <si>
    <t>The ‘All States’ total and national averages pertain to 29 state governments, excluding NCT Delhi and Puduche</t>
  </si>
  <si>
    <t>State</t>
  </si>
  <si>
    <t>Bihar</t>
  </si>
  <si>
    <t>Odisha</t>
  </si>
  <si>
    <t>Uttar Prade</t>
  </si>
  <si>
    <t>All 29 States</t>
  </si>
  <si>
    <t>(10 Million Rupee, Crore)</t>
  </si>
  <si>
    <t>See "Indian 3 and All 29 States" Sheet  row 2, G2 to S2</t>
  </si>
  <si>
    <r>
      <t xml:space="preserve">Agricultural Public Expenditures: Available Data for India, Ethiopia, Nigeria, and Tanzania 
</t>
    </r>
    <r>
      <rPr>
        <sz val="10"/>
        <color theme="1"/>
        <rFont val="Trebuchet MS"/>
        <family val="2"/>
      </rPr>
      <t>Epar Technical Report #341c</t>
    </r>
  </si>
  <si>
    <r>
      <t xml:space="preserve">Notes on the Spreadsheet:
</t>
    </r>
    <r>
      <rPr>
        <sz val="10"/>
        <color theme="1"/>
        <rFont val="Trebuchet MS"/>
        <family val="2"/>
      </rPr>
      <t>Data are color-coded by currency. White background indicates local currency, yellow indicates current USD, red indicates 2005 USD, grey indicates 2010 USD, and green indicates a percentage.
Much of Tanzania and Ethiopia's value chain activity is available through MAFAP, which is included in a separate spreadsheet.</t>
    </r>
  </si>
  <si>
    <r>
      <rPr>
        <b/>
        <sz val="10"/>
        <color theme="1"/>
        <rFont val="Trebuchet MS"/>
        <family val="2"/>
      </rPr>
      <t>Suggested Citation:</t>
    </r>
    <r>
      <rPr>
        <sz val="10"/>
        <color theme="1"/>
        <rFont val="Trebuchet MS"/>
        <family val="2"/>
      </rPr>
      <t xml:space="preserve"> Evans School Policy Analysis and Research Group (EPAR) (2017). Agricultural Public Expenditures: Available Data for India, Ethiopia, Nigeria, and Tanzania. EPAR Technical Report #341c. Seattle: University of Washington.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</si>
</sst>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
    <numFmt numFmtId="166" formatCode="_(* #,##0_);_(* \(#,##0\);_(* &quot;-&quot;??_);_(@_)"/>
    <numFmt numFmtId="167" formatCode="0.0%"/>
    <numFmt numFmtId="168" formatCode="0.0"/>
    <numFmt numFmtId="169" formatCode="[$-409]mmmm\ d\,\ yyyy;@"/>
  </numFmts>
  <fonts count="34">
    <font>
      <sz val="11"/>
      <color theme="1"/>
      <name val="Calibri"/>
      <family val="2"/>
      <scheme val="minor"/>
    </font>
    <font>
      <sz val="12"/>
      <color theme="1"/>
      <name val="Calibri"/>
      <family val="2"/>
      <scheme val="minor"/>
    </font>
    <font>
      <sz val="11"/>
      <color rgb="FF000000"/>
      <name val="Calibri"/>
      <family val="2"/>
    </font>
    <font>
      <sz val="11"/>
      <color theme="1"/>
      <name val="Calibri"/>
      <family val="2"/>
      <scheme val="minor"/>
    </font>
    <font>
      <sz val="10"/>
      <color theme="1"/>
      <name val="Arial"/>
      <family val="2"/>
    </font>
    <font>
      <b/>
      <sz val="10"/>
      <color theme="1"/>
      <name val="Arial"/>
      <family val="2"/>
    </font>
    <font>
      <sz val="10"/>
      <color rgb="FF000000"/>
      <name val="Arial"/>
      <family val="2"/>
    </font>
    <font>
      <sz val="11"/>
      <color rgb="FF000000"/>
      <name val="Calibri"/>
      <family val="2"/>
    </font>
    <font>
      <sz val="10"/>
      <color rgb="FF333333"/>
      <name val="Arial"/>
      <family val="2"/>
    </font>
    <font>
      <sz val="10"/>
      <name val="Arial"/>
      <family val="2"/>
    </font>
    <font>
      <b/>
      <sz val="10"/>
      <name val="Arial"/>
      <family val="2"/>
    </font>
    <font>
      <i/>
      <sz val="10"/>
      <name val="Arial"/>
      <family val="2"/>
    </font>
    <font>
      <sz val="12"/>
      <color rgb="FF545454"/>
      <name val="Arial"/>
      <family val="2"/>
    </font>
    <font>
      <u/>
      <sz val="11"/>
      <color theme="11"/>
      <name val="Calibri"/>
      <family val="2"/>
      <scheme val="minor"/>
    </font>
    <font>
      <sz val="10"/>
      <color rgb="FF231F20"/>
      <name val="Arial"/>
      <family val="2"/>
    </font>
    <font>
      <b/>
      <sz val="10"/>
      <name val="Arial"/>
      <family val="2"/>
    </font>
    <font>
      <sz val="9"/>
      <color theme="1"/>
      <name val="Trebuchet MS"/>
      <family val="2"/>
    </font>
    <font>
      <sz val="9"/>
      <name val="Trebuchet MS"/>
      <family val="2"/>
    </font>
    <font>
      <sz val="7"/>
      <color theme="1"/>
      <name val="Trebuchet MS"/>
      <family val="2"/>
    </font>
    <font>
      <sz val="10"/>
      <color theme="1"/>
      <name val="ITC Franklin Gothic Std Book"/>
      <family val="2"/>
    </font>
    <font>
      <sz val="10"/>
      <color indexed="8"/>
      <name val="Arial"/>
      <family val="2"/>
    </font>
    <font>
      <sz val="8"/>
      <color theme="1"/>
      <name val="Calibri"/>
      <family val="2"/>
      <scheme val="minor"/>
    </font>
    <font>
      <sz val="8"/>
      <name val="Calibri"/>
      <family val="2"/>
      <scheme val="minor"/>
    </font>
    <font>
      <b/>
      <sz val="11"/>
      <color theme="1"/>
      <name val="Calibri"/>
      <family val="2"/>
      <scheme val="minor"/>
    </font>
    <font>
      <sz val="10"/>
      <color theme="1"/>
      <name val="Trebuchet MS"/>
      <family val="2"/>
    </font>
    <font>
      <sz val="10"/>
      <name val="Trebuchet MS"/>
      <family val="2"/>
    </font>
    <font>
      <b/>
      <sz val="10"/>
      <color theme="1"/>
      <name val="Trebuchet MS"/>
      <family val="2"/>
    </font>
    <font>
      <i/>
      <sz val="9"/>
      <color theme="1"/>
      <name val="Trebuchet MS"/>
      <family val="2"/>
    </font>
    <font>
      <sz val="10"/>
      <color theme="1"/>
      <name val="Calibri"/>
      <family val="2"/>
      <scheme val="minor"/>
    </font>
    <font>
      <sz val="11"/>
      <color indexed="8"/>
      <name val="Trebuchet MS"/>
      <family val="2"/>
    </font>
    <font>
      <b/>
      <sz val="12"/>
      <color theme="0"/>
      <name val="Calibri"/>
      <family val="2"/>
      <scheme val="minor"/>
    </font>
    <font>
      <b/>
      <sz val="12"/>
      <color theme="1"/>
      <name val="Calibri"/>
      <family val="2"/>
      <scheme val="minor"/>
    </font>
    <font>
      <sz val="11"/>
      <color rgb="FF666666"/>
      <name val="Arial"/>
      <family val="2"/>
    </font>
    <font>
      <sz val="10"/>
      <color rgb="FFFF0000"/>
      <name val="Arial"/>
      <family val="2"/>
    </font>
  </fonts>
  <fills count="18">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B08A"/>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rgb="FFDDD7FF"/>
        <bgColor indexed="64"/>
      </patternFill>
    </fill>
  </fills>
  <borders count="16">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top style="thin">
        <color theme="2" tint="-0.249977111117893"/>
      </top>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dotted">
        <color auto="1"/>
      </top>
      <bottom/>
      <diagonal/>
    </border>
    <border>
      <left/>
      <right/>
      <top/>
      <bottom style="dotted">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right/>
      <top style="dotted">
        <color auto="1"/>
      </top>
      <bottom style="dotted">
        <color auto="1"/>
      </bottom>
      <diagonal/>
    </border>
  </borders>
  <cellStyleXfs count="14">
    <xf numFmtId="0" fontId="0" fillId="0" borderId="0"/>
    <xf numFmtId="0" fontId="2" fillId="0" borderId="0"/>
    <xf numFmtId="43" fontId="3" fillId="0" borderId="0" applyFont="0" applyFill="0" applyBorder="0" applyAlignment="0" applyProtection="0"/>
    <xf numFmtId="0" fontId="7" fillId="0" borderId="0"/>
    <xf numFmtId="0" fontId="13" fillId="0" borderId="0" applyNumberFormat="0" applyFill="0" applyBorder="0" applyAlignment="0" applyProtection="0"/>
    <xf numFmtId="0" fontId="4" fillId="0" borderId="0"/>
    <xf numFmtId="0" fontId="7" fillId="0" borderId="0"/>
    <xf numFmtId="0" fontId="2" fillId="0" borderId="0"/>
    <xf numFmtId="9" fontId="3" fillId="0" borderId="0" applyFont="0" applyFill="0" applyBorder="0" applyAlignment="0" applyProtection="0"/>
    <xf numFmtId="0" fontId="3"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0" fontId="1" fillId="0" borderId="0"/>
  </cellStyleXfs>
  <cellXfs count="450">
    <xf numFmtId="0" fontId="0" fillId="0" borderId="0" xfId="0"/>
    <xf numFmtId="0" fontId="4" fillId="2" borderId="1" xfId="0" applyFont="1" applyFill="1" applyBorder="1"/>
    <xf numFmtId="0" fontId="4" fillId="0" borderId="0" xfId="0" applyFont="1"/>
    <xf numFmtId="0" fontId="5" fillId="2" borderId="1" xfId="0" applyFont="1" applyFill="1" applyBorder="1" applyAlignment="1">
      <alignment horizontal="center" vertical="center" wrapText="1"/>
    </xf>
    <xf numFmtId="0" fontId="4" fillId="2" borderId="0" xfId="0" applyFont="1" applyFill="1" applyAlignment="1">
      <alignment horizontal="center" vertical="center"/>
    </xf>
    <xf numFmtId="0" fontId="4" fillId="0" borderId="0" xfId="0" applyFont="1" applyAlignment="1">
      <alignment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4" fillId="0" borderId="0" xfId="0" applyFont="1" applyFill="1"/>
    <xf numFmtId="0" fontId="4" fillId="3" borderId="0" xfId="0" applyFont="1" applyFill="1"/>
    <xf numFmtId="0" fontId="4" fillId="0" borderId="0" xfId="0" applyFont="1" applyAlignment="1">
      <alignment horizontal="center" vertical="center"/>
    </xf>
    <xf numFmtId="0" fontId="9" fillId="0" borderId="0" xfId="0" applyNumberFormat="1" applyFont="1" applyFill="1" applyBorder="1" applyAlignment="1" applyProtection="1">
      <alignment vertical="top"/>
    </xf>
    <xf numFmtId="0" fontId="9" fillId="0" borderId="7" xfId="0" applyNumberFormat="1" applyFont="1" applyFill="1" applyBorder="1" applyAlignment="1" applyProtection="1">
      <alignment horizontal="right" vertical="center"/>
    </xf>
    <xf numFmtId="0" fontId="9" fillId="0" borderId="7" xfId="0" applyNumberFormat="1" applyFont="1" applyFill="1" applyBorder="1" applyAlignment="1" applyProtection="1">
      <alignment horizontal="right"/>
    </xf>
    <xf numFmtId="0" fontId="9" fillId="0" borderId="0" xfId="0" applyNumberFormat="1" applyFont="1" applyFill="1" applyBorder="1" applyAlignment="1" applyProtection="1">
      <alignment horizontal="right" vertical="center"/>
    </xf>
    <xf numFmtId="0" fontId="9" fillId="0" borderId="0" xfId="0" applyNumberFormat="1" applyFont="1" applyFill="1" applyBorder="1" applyAlignment="1" applyProtection="1">
      <alignment horizontal="right" vertical="top"/>
    </xf>
    <xf numFmtId="0" fontId="9" fillId="0" borderId="0" xfId="0" applyNumberFormat="1" applyFont="1" applyFill="1" applyBorder="1" applyAlignment="1" applyProtection="1">
      <alignment horizontal="right"/>
    </xf>
    <xf numFmtId="0" fontId="10" fillId="0" borderId="0" xfId="0" applyNumberFormat="1" applyFont="1" applyFill="1" applyBorder="1" applyAlignment="1" applyProtection="1">
      <alignment horizontal="right"/>
    </xf>
    <xf numFmtId="0" fontId="9" fillId="0" borderId="9" xfId="0" applyNumberFormat="1" applyFont="1" applyFill="1" applyBorder="1" applyAlignment="1" applyProtection="1">
      <alignment horizontal="right" vertical="center"/>
    </xf>
    <xf numFmtId="0" fontId="10" fillId="0" borderId="9" xfId="0" applyNumberFormat="1" applyFont="1" applyFill="1" applyBorder="1" applyAlignment="1" applyProtection="1">
      <alignment horizontal="right" vertical="center"/>
    </xf>
    <xf numFmtId="0" fontId="11" fillId="0" borderId="0" xfId="0" applyNumberFormat="1" applyFont="1" applyFill="1" applyBorder="1" applyAlignment="1" applyProtection="1">
      <alignment vertical="top"/>
    </xf>
    <xf numFmtId="0" fontId="4" fillId="0" borderId="0" xfId="0" applyFont="1" applyAlignment="1">
      <alignment horizontal="right"/>
    </xf>
    <xf numFmtId="0" fontId="9" fillId="0" borderId="0" xfId="0" applyNumberFormat="1" applyFont="1" applyFill="1" applyBorder="1" applyAlignment="1" applyProtection="1">
      <alignment horizontal="right" vertical="top" wrapText="1"/>
    </xf>
    <xf numFmtId="0" fontId="9" fillId="0" borderId="0" xfId="0" applyNumberFormat="1" applyFont="1" applyFill="1" applyBorder="1" applyAlignment="1" applyProtection="1">
      <alignment horizontal="right" vertical="center" wrapText="1"/>
    </xf>
    <xf numFmtId="0" fontId="9" fillId="0" borderId="0" xfId="0" applyNumberFormat="1" applyFont="1" applyFill="1" applyBorder="1" applyAlignment="1" applyProtection="1">
      <alignment horizontal="right" wrapText="1"/>
    </xf>
    <xf numFmtId="0" fontId="12" fillId="0" borderId="0" xfId="0" applyFont="1"/>
    <xf numFmtId="0" fontId="4" fillId="2" borderId="1" xfId="0" applyFont="1" applyFill="1" applyBorder="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horizontal="right" vertical="center"/>
    </xf>
    <xf numFmtId="0" fontId="4" fillId="5" borderId="0" xfId="0" applyFont="1" applyFill="1" applyAlignment="1">
      <alignment horizontal="center" vertical="center" wrapText="1"/>
    </xf>
    <xf numFmtId="0" fontId="4" fillId="5" borderId="0" xfId="0" applyFont="1" applyFill="1"/>
    <xf numFmtId="0" fontId="4" fillId="5" borderId="0" xfId="0" applyFont="1" applyFill="1" applyAlignment="1">
      <alignment horizontal="center" vertical="center"/>
    </xf>
    <xf numFmtId="0" fontId="4" fillId="0" borderId="0" xfId="0" applyFont="1" applyAlignment="1">
      <alignment vertical="center" wrapText="1"/>
    </xf>
    <xf numFmtId="164" fontId="4" fillId="0" borderId="10" xfId="0" applyNumberFormat="1" applyFont="1" applyBorder="1" applyAlignment="1">
      <alignment horizontal="right" vertical="center" wrapText="1"/>
    </xf>
    <xf numFmtId="0" fontId="15" fillId="0" borderId="0" xfId="0" applyNumberFormat="1" applyFont="1" applyFill="1" applyBorder="1" applyAlignment="1" applyProtection="1">
      <alignment vertical="top"/>
    </xf>
    <xf numFmtId="0" fontId="5" fillId="0" borderId="0" xfId="0" applyFont="1"/>
    <xf numFmtId="164" fontId="6" fillId="6" borderId="10" xfId="0" applyNumberFormat="1" applyFont="1" applyFill="1" applyBorder="1" applyAlignment="1">
      <alignment horizontal="right" vertical="center" wrapText="1"/>
    </xf>
    <xf numFmtId="164" fontId="6" fillId="6" borderId="10" xfId="0" applyNumberFormat="1" applyFont="1" applyFill="1" applyBorder="1" applyAlignment="1">
      <alignment horizontal="right" wrapText="1"/>
    </xf>
    <xf numFmtId="164" fontId="4" fillId="6" borderId="10" xfId="0" applyNumberFormat="1" applyFont="1" applyFill="1" applyBorder="1" applyAlignment="1">
      <alignment horizontal="right" vertical="center" wrapText="1"/>
    </xf>
    <xf numFmtId="164" fontId="4" fillId="7" borderId="10" xfId="0" applyNumberFormat="1" applyFont="1" applyFill="1" applyBorder="1" applyAlignment="1">
      <alignment horizontal="right" vertical="center" wrapText="1"/>
    </xf>
    <xf numFmtId="0" fontId="4" fillId="3" borderId="0" xfId="0" applyFont="1" applyFill="1" applyBorder="1" applyAlignment="1">
      <alignment horizontal="center" vertical="center" wrapText="1"/>
    </xf>
    <xf numFmtId="3" fontId="4" fillId="5" borderId="0" xfId="0" applyNumberFormat="1" applyFont="1" applyFill="1" applyAlignment="1">
      <alignment horizontal="right" vertical="center"/>
    </xf>
    <xf numFmtId="3" fontId="4" fillId="3" borderId="0" xfId="0" applyNumberFormat="1" applyFont="1" applyFill="1" applyAlignment="1">
      <alignment horizontal="right" vertical="center"/>
    </xf>
    <xf numFmtId="3" fontId="4" fillId="3" borderId="0" xfId="2" applyNumberFormat="1" applyFont="1" applyFill="1" applyAlignment="1">
      <alignment horizontal="right" vertical="center"/>
    </xf>
    <xf numFmtId="3" fontId="14" fillId="3" borderId="0" xfId="0" applyNumberFormat="1" applyFont="1" applyFill="1" applyBorder="1" applyAlignment="1">
      <alignment horizontal="right" vertical="center" wrapText="1"/>
    </xf>
    <xf numFmtId="43" fontId="4" fillId="0" borderId="0" xfId="2" applyFont="1" applyFill="1" applyAlignment="1">
      <alignment horizontal="center" vertical="center"/>
    </xf>
    <xf numFmtId="0" fontId="4" fillId="0" borderId="0" xfId="0" applyFont="1" applyFill="1" applyAlignment="1">
      <alignment horizontal="left" vertical="center"/>
    </xf>
    <xf numFmtId="0" fontId="4" fillId="0" borderId="9" xfId="0" applyFont="1" applyBorder="1"/>
    <xf numFmtId="43" fontId="4" fillId="0" borderId="9" xfId="2" applyFont="1" applyFill="1" applyBorder="1" applyAlignment="1">
      <alignment horizontal="center" vertical="center"/>
    </xf>
    <xf numFmtId="0" fontId="4" fillId="0" borderId="0" xfId="0" applyFont="1" applyFill="1" applyBorder="1" applyAlignment="1">
      <alignment horizontal="left" vertical="center" wrapText="1"/>
    </xf>
    <xf numFmtId="165" fontId="4" fillId="0" borderId="0" xfId="0" applyNumberFormat="1" applyFont="1" applyFill="1" applyBorder="1"/>
    <xf numFmtId="3" fontId="4" fillId="3" borderId="0" xfId="0" applyNumberFormat="1" applyFont="1" applyFill="1" applyAlignment="1">
      <alignment horizontal="center" vertical="center"/>
    </xf>
    <xf numFmtId="0" fontId="4" fillId="4" borderId="9" xfId="0" applyFont="1" applyFill="1" applyBorder="1" applyAlignment="1">
      <alignment horizontal="center" vertical="center" wrapText="1"/>
    </xf>
    <xf numFmtId="3" fontId="4" fillId="4" borderId="9" xfId="0" applyNumberFormat="1" applyFont="1" applyFill="1" applyBorder="1" applyAlignment="1">
      <alignment horizontal="center" vertical="center"/>
    </xf>
    <xf numFmtId="3" fontId="4" fillId="4" borderId="9" xfId="0" applyNumberFormat="1" applyFont="1" applyFill="1" applyBorder="1" applyAlignment="1">
      <alignment horizontal="right" vertical="center"/>
    </xf>
    <xf numFmtId="0" fontId="4" fillId="4" borderId="9" xfId="0" applyFont="1" applyFill="1" applyBorder="1"/>
    <xf numFmtId="3" fontId="4" fillId="4" borderId="9" xfId="2" applyNumberFormat="1" applyFont="1" applyFill="1" applyBorder="1" applyAlignment="1">
      <alignment horizontal="right" vertical="center"/>
    </xf>
    <xf numFmtId="0" fontId="6" fillId="6" borderId="10" xfId="0" applyFont="1" applyFill="1" applyBorder="1" applyAlignment="1">
      <alignment horizontal="center" vertical="center" wrapText="1"/>
    </xf>
    <xf numFmtId="164" fontId="4" fillId="7" borderId="10" xfId="0" applyNumberFormat="1" applyFont="1" applyFill="1" applyBorder="1" applyAlignment="1">
      <alignment horizontal="right" wrapText="1"/>
    </xf>
    <xf numFmtId="164" fontId="4" fillId="6" borderId="10" xfId="0" applyNumberFormat="1" applyFont="1" applyFill="1" applyBorder="1" applyAlignment="1">
      <alignment horizontal="right" wrapText="1"/>
    </xf>
    <xf numFmtId="0" fontId="4" fillId="6" borderId="0" xfId="0" applyFont="1" applyFill="1" applyBorder="1"/>
    <xf numFmtId="0" fontId="4" fillId="0" borderId="0" xfId="0" applyFont="1" applyFill="1" applyBorder="1" applyAlignment="1">
      <alignment horizontal="left" vertical="center"/>
    </xf>
    <xf numFmtId="166" fontId="17" fillId="0" borderId="0" xfId="2" applyNumberFormat="1" applyFont="1" applyFill="1" applyBorder="1" applyAlignment="1">
      <alignment horizontal="center"/>
    </xf>
    <xf numFmtId="0" fontId="5" fillId="2" borderId="0" xfId="0" applyFont="1" applyFill="1" applyAlignment="1">
      <alignment horizontal="center" vertical="center"/>
    </xf>
    <xf numFmtId="0" fontId="0" fillId="0" borderId="0" xfId="0" applyAlignment="1">
      <alignment vertical="center"/>
    </xf>
    <xf numFmtId="0" fontId="6" fillId="0" borderId="0" xfId="7" applyFont="1" applyAlignment="1">
      <alignment horizontal="center" vertical="center" wrapText="1"/>
    </xf>
    <xf numFmtId="164" fontId="6" fillId="0" borderId="0" xfId="7" applyNumberFormat="1" applyFont="1" applyAlignment="1">
      <alignment horizontal="center" vertical="center"/>
    </xf>
    <xf numFmtId="164" fontId="4" fillId="0" borderId="0" xfId="0" applyNumberFormat="1" applyFont="1" applyFill="1" applyAlignment="1">
      <alignment horizontal="center" vertical="center" wrapText="1"/>
    </xf>
    <xf numFmtId="164" fontId="4" fillId="0" borderId="9" xfId="0" applyNumberFormat="1" applyFont="1" applyFill="1" applyBorder="1" applyAlignment="1">
      <alignment horizontal="center" vertical="center" wrapText="1"/>
    </xf>
    <xf numFmtId="0" fontId="0" fillId="0" borderId="9" xfId="0" applyBorder="1"/>
    <xf numFmtId="0" fontId="18" fillId="0" borderId="0" xfId="0" applyFont="1"/>
    <xf numFmtId="10" fontId="0" fillId="0" borderId="0" xfId="0" applyNumberFormat="1"/>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9"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2" borderId="1" xfId="0" applyFont="1" applyFill="1" applyBorder="1" applyAlignment="1">
      <alignment horizontal="center" vertical="center"/>
    </xf>
    <xf numFmtId="0" fontId="4" fillId="0" borderId="0" xfId="0" applyFont="1" applyBorder="1" applyAlignment="1">
      <alignment wrapText="1"/>
    </xf>
    <xf numFmtId="0" fontId="4" fillId="0" borderId="0" xfId="0" applyFont="1" applyBorder="1" applyAlignment="1">
      <alignment vertical="center"/>
    </xf>
    <xf numFmtId="0" fontId="4" fillId="0" borderId="0" xfId="0" applyFont="1" applyBorder="1"/>
    <xf numFmtId="0" fontId="5" fillId="2" borderId="1" xfId="0" applyFont="1" applyFill="1" applyBorder="1" applyAlignment="1">
      <alignment horizontal="center"/>
    </xf>
    <xf numFmtId="0" fontId="5" fillId="2" borderId="2" xfId="0" applyFont="1" applyFill="1" applyBorder="1" applyAlignment="1">
      <alignment horizont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167" fontId="0" fillId="0" borderId="0" xfId="8" applyNumberFormat="1" applyFont="1"/>
    <xf numFmtId="0" fontId="21" fillId="0" borderId="0" xfId="0" applyFont="1"/>
    <xf numFmtId="167" fontId="0" fillId="0" borderId="0" xfId="8" applyNumberFormat="1" applyFont="1" applyBorder="1" applyAlignment="1">
      <alignment horizontal="center"/>
    </xf>
    <xf numFmtId="0" fontId="5" fillId="0" borderId="0" xfId="0" applyFont="1" applyFill="1" applyBorder="1" applyAlignment="1">
      <alignment horizontal="center"/>
    </xf>
    <xf numFmtId="0" fontId="0" fillId="0" borderId="0" xfId="0" applyFill="1" applyBorder="1"/>
    <xf numFmtId="0" fontId="16" fillId="0" borderId="0" xfId="0" applyFont="1"/>
    <xf numFmtId="167" fontId="16" fillId="0" borderId="4" xfId="8" applyNumberFormat="1" applyFont="1" applyBorder="1" applyAlignment="1">
      <alignment horizontal="center"/>
    </xf>
    <xf numFmtId="167" fontId="16" fillId="0" borderId="0" xfId="8" applyNumberFormat="1" applyFont="1" applyAlignment="1">
      <alignment horizontal="center"/>
    </xf>
    <xf numFmtId="165" fontId="8" fillId="0" borderId="0" xfId="0" applyNumberFormat="1" applyFont="1" applyFill="1" applyBorder="1" applyAlignment="1">
      <alignment horizontal="center" vertical="center"/>
    </xf>
    <xf numFmtId="0" fontId="4" fillId="0" borderId="0" xfId="0" applyFont="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5" fillId="2" borderId="0" xfId="0" applyFont="1" applyFill="1" applyBorder="1"/>
    <xf numFmtId="0" fontId="5" fillId="2" borderId="0" xfId="0" applyFont="1" applyFill="1" applyBorder="1" applyAlignment="1">
      <alignment wrapText="1"/>
    </xf>
    <xf numFmtId="0" fontId="5" fillId="0" borderId="0" xfId="0" applyFont="1" applyBorder="1"/>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3" borderId="0" xfId="0" applyFont="1" applyFill="1" applyBorder="1"/>
    <xf numFmtId="0" fontId="4" fillId="5" borderId="0" xfId="0" applyFont="1" applyFill="1" applyBorder="1"/>
    <xf numFmtId="0" fontId="4" fillId="7" borderId="0" xfId="0" applyFont="1" applyFill="1" applyBorder="1"/>
    <xf numFmtId="43" fontId="4" fillId="0" borderId="0" xfId="2" applyFont="1" applyFill="1" applyBorder="1" applyAlignment="1">
      <alignment horizontal="center" vertical="center"/>
    </xf>
    <xf numFmtId="0" fontId="4" fillId="0" borderId="0" xfId="0" applyFont="1" applyFill="1" applyBorder="1"/>
    <xf numFmtId="0" fontId="4" fillId="0" borderId="0" xfId="0" applyFont="1" applyFill="1" applyBorder="1" applyAlignment="1">
      <alignment horizontal="right" vertical="center"/>
    </xf>
    <xf numFmtId="0" fontId="4" fillId="0" borderId="0" xfId="0" applyFont="1" applyFill="1" applyBorder="1" applyAlignment="1">
      <alignment horizontal="center"/>
    </xf>
    <xf numFmtId="0" fontId="4" fillId="0" borderId="0" xfId="0" applyFont="1" applyBorder="1" applyAlignment="1">
      <alignment horizontal="center"/>
    </xf>
    <xf numFmtId="0" fontId="5" fillId="0" borderId="0"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0" fillId="0" borderId="10" xfId="0" applyBorder="1"/>
    <xf numFmtId="0" fontId="23" fillId="0" borderId="0" xfId="0" applyFont="1" applyAlignment="1">
      <alignment horizontal="center"/>
    </xf>
    <xf numFmtId="0" fontId="0" fillId="0" borderId="0" xfId="0" applyFont="1" applyAlignment="1">
      <alignment horizontal="center"/>
    </xf>
    <xf numFmtId="0" fontId="0" fillId="0" borderId="0" xfId="0" applyFont="1" applyAlignment="1">
      <alignment horizontal="left" vertical="center" wrapText="1"/>
    </xf>
    <xf numFmtId="0" fontId="0" fillId="0" borderId="14" xfId="0" applyBorder="1"/>
    <xf numFmtId="0" fontId="4" fillId="7" borderId="14" xfId="0" applyFont="1" applyFill="1" applyBorder="1" applyAlignment="1">
      <alignment horizontal="center" vertical="center" wrapText="1"/>
    </xf>
    <xf numFmtId="164" fontId="4" fillId="7" borderId="14" xfId="0" applyNumberFormat="1" applyFont="1" applyFill="1" applyBorder="1" applyAlignment="1">
      <alignment horizontal="right" vertical="center" wrapText="1"/>
    </xf>
    <xf numFmtId="0" fontId="23" fillId="0" borderId="13" xfId="0" applyFont="1" applyBorder="1" applyAlignment="1">
      <alignment horizontal="center"/>
    </xf>
    <xf numFmtId="0" fontId="0" fillId="0" borderId="13" xfId="0" applyFont="1" applyBorder="1" applyAlignment="1">
      <alignment horizontal="left" vertical="center" wrapText="1"/>
    </xf>
    <xf numFmtId="0" fontId="0" fillId="0" borderId="0" xfId="0" applyFill="1"/>
    <xf numFmtId="0" fontId="4" fillId="0" borderId="0" xfId="0" applyFont="1" applyFill="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9" xfId="0" applyFont="1" applyBorder="1" applyAlignment="1">
      <alignment horizontal="center" vertical="center"/>
    </xf>
    <xf numFmtId="165" fontId="8" fillId="0" borderId="12" xfId="0" applyNumberFormat="1" applyFont="1" applyFill="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Border="1" applyAlignment="1">
      <alignment vertical="center" wrapText="1"/>
    </xf>
    <xf numFmtId="0" fontId="4" fillId="0" borderId="9" xfId="0" applyFont="1" applyBorder="1" applyAlignment="1">
      <alignment vertical="center" wrapText="1"/>
    </xf>
    <xf numFmtId="0" fontId="4" fillId="0" borderId="7" xfId="0" applyFont="1" applyBorder="1" applyAlignment="1">
      <alignment vertical="center" wrapText="1"/>
    </xf>
    <xf numFmtId="0" fontId="4" fillId="0" borderId="4" xfId="0" applyFont="1" applyFill="1" applyBorder="1" applyAlignment="1">
      <alignment vertical="top" wrapText="1"/>
    </xf>
    <xf numFmtId="0" fontId="4" fillId="0" borderId="0" xfId="0" applyFont="1" applyFill="1" applyBorder="1" applyAlignment="1">
      <alignment vertical="top" wrapText="1"/>
    </xf>
    <xf numFmtId="0" fontId="4" fillId="0" borderId="0" xfId="0" applyFont="1" applyFill="1" applyAlignment="1">
      <alignment vertical="top" wrapText="1"/>
    </xf>
    <xf numFmtId="3" fontId="4" fillId="5" borderId="0" xfId="0" applyNumberFormat="1" applyFont="1" applyFill="1" applyAlignment="1">
      <alignment horizontal="center" vertical="center"/>
    </xf>
    <xf numFmtId="0" fontId="5" fillId="9" borderId="10" xfId="0" applyFont="1" applyFill="1" applyBorder="1" applyAlignment="1">
      <alignment horizontal="center" vertical="center" wrapText="1"/>
    </xf>
    <xf numFmtId="0" fontId="4" fillId="0" borderId="4" xfId="0" applyFont="1" applyBorder="1" applyAlignment="1">
      <alignment vertical="center"/>
    </xf>
    <xf numFmtId="0" fontId="4" fillId="0" borderId="9" xfId="0" applyFont="1" applyFill="1" applyBorder="1" applyAlignment="1">
      <alignment vertical="center"/>
    </xf>
    <xf numFmtId="0" fontId="4" fillId="0" borderId="7" xfId="0" applyFont="1" applyFill="1" applyBorder="1" applyAlignment="1">
      <alignment vertical="center"/>
    </xf>
    <xf numFmtId="0" fontId="4" fillId="0" borderId="7" xfId="0" applyFont="1" applyFill="1" applyBorder="1" applyAlignment="1">
      <alignment vertical="center" wrapText="1"/>
    </xf>
    <xf numFmtId="0" fontId="20" fillId="0" borderId="7" xfId="0" applyNumberFormat="1" applyFont="1" applyFill="1" applyBorder="1" applyAlignment="1">
      <alignment vertical="center" wrapText="1"/>
    </xf>
    <xf numFmtId="0" fontId="20" fillId="0" borderId="0" xfId="0" applyNumberFormat="1" applyFont="1" applyFill="1" applyBorder="1" applyAlignment="1">
      <alignment vertical="center" wrapText="1"/>
    </xf>
    <xf numFmtId="0" fontId="20" fillId="0" borderId="9" xfId="0" applyNumberFormat="1" applyFont="1" applyFill="1" applyBorder="1" applyAlignment="1">
      <alignment vertical="center" wrapText="1"/>
    </xf>
    <xf numFmtId="0" fontId="0" fillId="0" borderId="7" xfId="0" applyBorder="1" applyAlignment="1">
      <alignment vertical="center"/>
    </xf>
    <xf numFmtId="0" fontId="20" fillId="0" borderId="7" xfId="0" applyFont="1" applyFill="1" applyBorder="1" applyAlignment="1">
      <alignment vertical="center" wrapText="1"/>
    </xf>
    <xf numFmtId="0" fontId="20" fillId="0" borderId="0" xfId="0" applyFont="1" applyFill="1" applyBorder="1" applyAlignment="1">
      <alignment vertical="center" wrapText="1"/>
    </xf>
    <xf numFmtId="0" fontId="20" fillId="0" borderId="9" xfId="0" applyFont="1" applyFill="1" applyBorder="1" applyAlignment="1">
      <alignment vertical="center" wrapText="1"/>
    </xf>
    <xf numFmtId="0" fontId="6" fillId="0" borderId="7" xfId="7" applyFont="1" applyFill="1" applyBorder="1" applyAlignment="1">
      <alignment horizontal="center" vertical="center" wrapText="1"/>
    </xf>
    <xf numFmtId="4" fontId="4" fillId="0" borderId="0" xfId="0" applyNumberFormat="1" applyFont="1" applyFill="1" applyBorder="1" applyAlignment="1">
      <alignment horizontal="center" vertical="center"/>
    </xf>
    <xf numFmtId="4" fontId="4" fillId="0" borderId="9" xfId="0" applyNumberFormat="1"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center" wrapText="1"/>
    </xf>
    <xf numFmtId="3" fontId="4" fillId="0" borderId="7" xfId="0" applyNumberFormat="1" applyFont="1" applyBorder="1" applyAlignment="1">
      <alignment horizontal="center" vertical="center" wrapText="1"/>
    </xf>
    <xf numFmtId="3" fontId="4" fillId="0" borderId="7" xfId="0" applyNumberFormat="1" applyFont="1" applyBorder="1" applyAlignment="1">
      <alignment horizontal="center" vertical="center"/>
    </xf>
    <xf numFmtId="166" fontId="4" fillId="0" borderId="0" xfId="2" applyNumberFormat="1" applyFont="1" applyBorder="1" applyAlignment="1">
      <alignment horizontal="center" vertical="center"/>
    </xf>
    <xf numFmtId="166" fontId="4" fillId="0" borderId="0" xfId="2"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0" borderId="0" xfId="0" applyNumberFormat="1" applyFont="1" applyBorder="1" applyAlignment="1">
      <alignment horizontal="center" vertical="center"/>
    </xf>
    <xf numFmtId="165" fontId="8" fillId="0" borderId="0" xfId="0" applyNumberFormat="1" applyFont="1" applyFill="1" applyAlignment="1">
      <alignment vertical="center"/>
    </xf>
    <xf numFmtId="165" fontId="8" fillId="0" borderId="12" xfId="0" applyNumberFormat="1" applyFont="1" applyFill="1" applyBorder="1" applyAlignment="1">
      <alignment vertical="center"/>
    </xf>
    <xf numFmtId="165" fontId="8" fillId="0" borderId="9" xfId="0" applyNumberFormat="1" applyFont="1" applyFill="1" applyBorder="1" applyAlignment="1">
      <alignment vertical="center"/>
    </xf>
    <xf numFmtId="165" fontId="8" fillId="0" borderId="0" xfId="0" applyNumberFormat="1" applyFont="1" applyFill="1" applyBorder="1" applyAlignment="1">
      <alignment vertical="center"/>
    </xf>
    <xf numFmtId="168" fontId="0" fillId="0" borderId="0" xfId="0" applyNumberFormat="1"/>
    <xf numFmtId="166" fontId="25" fillId="0" borderId="0" xfId="2" applyNumberFormat="1" applyFont="1" applyFill="1" applyBorder="1" applyAlignment="1">
      <alignment horizontal="center" wrapText="1"/>
    </xf>
    <xf numFmtId="166" fontId="25" fillId="0" borderId="0" xfId="2" applyNumberFormat="1" applyFont="1" applyFill="1" applyBorder="1" applyAlignment="1">
      <alignment horizontal="center"/>
    </xf>
    <xf numFmtId="166" fontId="24" fillId="0" borderId="0" xfId="0" applyNumberFormat="1" applyFont="1"/>
    <xf numFmtId="166" fontId="25" fillId="0" borderId="0" xfId="0" applyNumberFormat="1" applyFont="1"/>
    <xf numFmtId="164" fontId="4" fillId="0" borderId="0" xfId="0" applyNumberFormat="1" applyFont="1" applyFill="1" applyAlignment="1">
      <alignment horizontal="center" wrapText="1"/>
    </xf>
    <xf numFmtId="0" fontId="4" fillId="0" borderId="7" xfId="0" applyFont="1" applyFill="1" applyBorder="1" applyAlignment="1">
      <alignment horizontal="center" wrapText="1"/>
    </xf>
    <xf numFmtId="164" fontId="4" fillId="0" borderId="7" xfId="0" applyNumberFormat="1" applyFont="1" applyFill="1" applyBorder="1" applyAlignment="1">
      <alignment horizontal="center" wrapText="1"/>
    </xf>
    <xf numFmtId="0" fontId="0" fillId="0" borderId="7" xfId="0" applyFill="1" applyBorder="1"/>
    <xf numFmtId="166" fontId="24" fillId="0" borderId="0" xfId="2" applyNumberFormat="1" applyFont="1"/>
    <xf numFmtId="0" fontId="4" fillId="0" borderId="12" xfId="0" applyFont="1" applyFill="1" applyBorder="1" applyAlignment="1">
      <alignment vertical="center" wrapText="1"/>
    </xf>
    <xf numFmtId="0" fontId="4" fillId="0" borderId="11" xfId="0" applyFont="1" applyFill="1" applyBorder="1" applyAlignment="1">
      <alignment vertical="center" wrapText="1"/>
    </xf>
    <xf numFmtId="0" fontId="0" fillId="0" borderId="0" xfId="0" applyBorder="1" applyAlignment="1">
      <alignment vertical="center"/>
    </xf>
    <xf numFmtId="0" fontId="5" fillId="2" borderId="9"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0" xfId="0" applyFont="1" applyFill="1" applyBorder="1" applyAlignment="1">
      <alignment horizontal="center"/>
    </xf>
    <xf numFmtId="0" fontId="4" fillId="0" borderId="0" xfId="0" applyFont="1" applyFill="1" applyAlignment="1">
      <alignment horizontal="center" vertical="center"/>
    </xf>
    <xf numFmtId="168" fontId="24" fillId="0" borderId="0" xfId="0" applyNumberFormat="1" applyFont="1" applyBorder="1"/>
    <xf numFmtId="167" fontId="24" fillId="10" borderId="0" xfId="8" applyNumberFormat="1" applyFont="1" applyFill="1"/>
    <xf numFmtId="167" fontId="4" fillId="10" borderId="0" xfId="8" applyNumberFormat="1" applyFont="1" applyFill="1" applyAlignment="1">
      <alignment horizontal="left" vertical="center"/>
    </xf>
    <xf numFmtId="0" fontId="4" fillId="10" borderId="0" xfId="0" applyFont="1" applyFill="1" applyAlignment="1">
      <alignment horizontal="left" vertical="center"/>
    </xf>
    <xf numFmtId="0" fontId="4" fillId="10" borderId="0" xfId="0" applyFont="1" applyFill="1" applyBorder="1" applyAlignment="1">
      <alignment horizontal="left" vertical="center" wrapText="1"/>
    </xf>
    <xf numFmtId="167" fontId="4" fillId="10" borderId="0" xfId="0" applyNumberFormat="1" applyFont="1" applyFill="1" applyBorder="1"/>
    <xf numFmtId="0" fontId="4" fillId="0" borderId="9" xfId="0" applyFont="1" applyFill="1" applyBorder="1"/>
    <xf numFmtId="165" fontId="8" fillId="0" borderId="9" xfId="0" applyNumberFormat="1" applyFont="1" applyFill="1" applyBorder="1" applyAlignment="1">
      <alignment horizontal="center" vertical="center"/>
    </xf>
    <xf numFmtId="0" fontId="4" fillId="0" borderId="12" xfId="0" applyFont="1" applyBorder="1" applyAlignment="1">
      <alignment horizontal="center" vertical="center"/>
    </xf>
    <xf numFmtId="0" fontId="6" fillId="10" borderId="0" xfId="7" applyFont="1" applyFill="1" applyAlignment="1">
      <alignment horizontal="center" vertical="center" wrapText="1"/>
    </xf>
    <xf numFmtId="0" fontId="4" fillId="10" borderId="0" xfId="0" applyFont="1" applyFill="1" applyAlignment="1">
      <alignment horizontal="center" wrapText="1"/>
    </xf>
    <xf numFmtId="164" fontId="4" fillId="10" borderId="0" xfId="0" applyNumberFormat="1" applyFont="1" applyFill="1" applyAlignment="1">
      <alignment horizontal="center" wrapText="1"/>
    </xf>
    <xf numFmtId="0" fontId="6" fillId="10" borderId="7" xfId="7" applyFont="1" applyFill="1" applyBorder="1" applyAlignment="1">
      <alignment horizontal="center" vertical="center" wrapText="1"/>
    </xf>
    <xf numFmtId="0" fontId="4" fillId="10" borderId="7" xfId="0" applyFont="1" applyFill="1" applyBorder="1" applyAlignment="1">
      <alignment horizontal="center" wrapText="1"/>
    </xf>
    <xf numFmtId="164" fontId="4" fillId="10" borderId="7" xfId="0" applyNumberFormat="1" applyFont="1" applyFill="1" applyBorder="1" applyAlignment="1">
      <alignment horizontal="center" wrapText="1"/>
    </xf>
    <xf numFmtId="2" fontId="24" fillId="10" borderId="0" xfId="0" applyNumberFormat="1" applyFont="1" applyFill="1"/>
    <xf numFmtId="0" fontId="4" fillId="10" borderId="0" xfId="0" applyFont="1" applyFill="1" applyAlignment="1">
      <alignment horizontal="center" vertical="center"/>
    </xf>
    <xf numFmtId="0" fontId="4" fillId="10" borderId="0" xfId="0" applyFont="1" applyFill="1" applyBorder="1" applyAlignment="1">
      <alignment horizontal="center" vertical="center"/>
    </xf>
    <xf numFmtId="4" fontId="4" fillId="0" borderId="0" xfId="0" applyNumberFormat="1" applyFont="1" applyFill="1" applyBorder="1"/>
    <xf numFmtId="10" fontId="4" fillId="10" borderId="0" xfId="0" applyNumberFormat="1" applyFont="1" applyFill="1" applyBorder="1"/>
    <xf numFmtId="0" fontId="4" fillId="10" borderId="0" xfId="0" applyFont="1" applyFill="1" applyBorder="1"/>
    <xf numFmtId="9" fontId="4" fillId="10" borderId="0" xfId="8" applyFont="1" applyFill="1" applyBorder="1"/>
    <xf numFmtId="0" fontId="5" fillId="2" borderId="0" xfId="0" applyFont="1" applyFill="1" applyBorder="1" applyAlignment="1">
      <alignment horizontal="center"/>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6" fillId="0" borderId="0" xfId="7" applyFont="1" applyBorder="1" applyAlignment="1">
      <alignment wrapText="1"/>
    </xf>
    <xf numFmtId="164" fontId="6" fillId="0" borderId="0" xfId="7" applyNumberFormat="1" applyFont="1" applyBorder="1"/>
    <xf numFmtId="0" fontId="6" fillId="10" borderId="0" xfId="7" applyFont="1" applyFill="1" applyBorder="1" applyAlignment="1">
      <alignment horizontal="left" vertical="center" wrapText="1"/>
    </xf>
    <xf numFmtId="0" fontId="4" fillId="0" borderId="0" xfId="0" applyFont="1" applyBorder="1" applyAlignment="1">
      <alignment vertical="top" wrapText="1"/>
    </xf>
    <xf numFmtId="167" fontId="4" fillId="0" borderId="0" xfId="8"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vertical="top" wrapText="1"/>
    </xf>
    <xf numFmtId="165" fontId="4" fillId="0" borderId="0" xfId="0" applyNumberFormat="1" applyFont="1" applyBorder="1"/>
    <xf numFmtId="165" fontId="8" fillId="0" borderId="7" xfId="0" applyNumberFormat="1" applyFont="1" applyFill="1" applyBorder="1" applyAlignment="1">
      <alignment horizontal="center" vertical="center"/>
    </xf>
    <xf numFmtId="0" fontId="6" fillId="3" borderId="0" xfId="7" applyFont="1" applyFill="1" applyAlignment="1">
      <alignment horizontal="center" vertical="center" wrapText="1"/>
    </xf>
    <xf numFmtId="3" fontId="6" fillId="3" borderId="0" xfId="7" applyNumberFormat="1" applyFont="1" applyFill="1" applyAlignment="1">
      <alignment horizontal="center" vertical="center" wrapText="1"/>
    </xf>
    <xf numFmtId="3" fontId="9" fillId="3" borderId="0" xfId="0" applyNumberFormat="1" applyFont="1" applyFill="1" applyBorder="1" applyAlignment="1">
      <alignment horizontal="center" vertical="center" wrapText="1"/>
    </xf>
    <xf numFmtId="0" fontId="4" fillId="11" borderId="0" xfId="0" applyFont="1" applyFill="1" applyBorder="1"/>
    <xf numFmtId="0" fontId="4" fillId="0" borderId="1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24" fillId="6" borderId="0" xfId="9" applyFont="1" applyFill="1"/>
    <xf numFmtId="0" fontId="3" fillId="0" borderId="0" xfId="9"/>
    <xf numFmtId="0" fontId="26" fillId="6" borderId="0" xfId="9" applyFont="1" applyFill="1" applyAlignment="1">
      <alignment vertical="top" wrapText="1"/>
    </xf>
    <xf numFmtId="0" fontId="24" fillId="6" borderId="0" xfId="9" applyFont="1" applyFill="1" applyAlignment="1">
      <alignment horizontal="right" vertical="top" wrapText="1"/>
    </xf>
    <xf numFmtId="0" fontId="24" fillId="6" borderId="0" xfId="9" applyFont="1" applyFill="1" applyAlignment="1">
      <alignment wrapText="1"/>
    </xf>
    <xf numFmtId="169" fontId="24" fillId="6" borderId="0" xfId="9" applyNumberFormat="1" applyFont="1" applyFill="1" applyAlignment="1">
      <alignment horizontal="right"/>
    </xf>
    <xf numFmtId="0" fontId="24" fillId="6" borderId="0" xfId="0" applyFont="1" applyFill="1"/>
    <xf numFmtId="0" fontId="24" fillId="0" borderId="0" xfId="9" applyFont="1" applyFill="1"/>
    <xf numFmtId="0" fontId="3" fillId="0" borderId="0" xfId="9" applyFill="1"/>
    <xf numFmtId="0" fontId="4" fillId="5" borderId="0" xfId="0" applyFont="1" applyFill="1" applyBorder="1" applyAlignment="1">
      <alignment horizontal="left" vertical="center" wrapText="1"/>
    </xf>
    <xf numFmtId="0" fontId="4" fillId="5" borderId="0" xfId="0" applyFont="1" applyFill="1" applyBorder="1" applyAlignment="1">
      <alignment horizontal="center" vertical="center"/>
    </xf>
    <xf numFmtId="4" fontId="4" fillId="5" borderId="0" xfId="0" applyNumberFormat="1" applyFont="1" applyFill="1" applyBorder="1"/>
    <xf numFmtId="165" fontId="8" fillId="5" borderId="0" xfId="0" applyNumberFormat="1" applyFont="1" applyFill="1" applyBorder="1"/>
    <xf numFmtId="165" fontId="4" fillId="5" borderId="0" xfId="0" applyNumberFormat="1" applyFont="1" applyFill="1" applyBorder="1"/>
    <xf numFmtId="0" fontId="4" fillId="5" borderId="0" xfId="0" applyFont="1" applyFill="1" applyBorder="1" applyAlignment="1">
      <alignment vertical="top" wrapText="1"/>
    </xf>
    <xf numFmtId="0" fontId="4" fillId="0" borderId="12" xfId="0" applyFont="1" applyFill="1" applyBorder="1"/>
    <xf numFmtId="0" fontId="4" fillId="10" borderId="0" xfId="0" applyFont="1" applyFill="1" applyBorder="1" applyAlignment="1">
      <alignment vertical="top" wrapText="1"/>
    </xf>
    <xf numFmtId="0" fontId="4" fillId="10" borderId="0" xfId="0" applyFont="1" applyFill="1" applyBorder="1" applyAlignment="1">
      <alignment horizontal="center"/>
    </xf>
    <xf numFmtId="0" fontId="4" fillId="5" borderId="0" xfId="0" applyFont="1" applyFill="1" applyAlignment="1">
      <alignment horizontal="left" vertical="center"/>
    </xf>
    <xf numFmtId="168" fontId="24" fillId="5" borderId="0" xfId="0" applyNumberFormat="1" applyFont="1" applyFill="1"/>
    <xf numFmtId="0" fontId="4" fillId="5" borderId="7" xfId="0" applyFont="1" applyFill="1" applyBorder="1" applyAlignment="1">
      <alignment horizontal="center" vertical="center"/>
    </xf>
    <xf numFmtId="0" fontId="4" fillId="5" borderId="0" xfId="0" applyFont="1" applyFill="1" applyBorder="1" applyAlignment="1">
      <alignment horizontal="left" vertical="center"/>
    </xf>
    <xf numFmtId="168" fontId="0" fillId="5" borderId="0" xfId="0" applyNumberFormat="1" applyFill="1"/>
    <xf numFmtId="168" fontId="24" fillId="5" borderId="0" xfId="0" applyNumberFormat="1" applyFont="1" applyFill="1" applyBorder="1"/>
    <xf numFmtId="167" fontId="4" fillId="0" borderId="0" xfId="8" applyNumberFormat="1" applyFont="1" applyFill="1" applyBorder="1" applyAlignment="1">
      <alignment vertical="center" wrapText="1"/>
    </xf>
    <xf numFmtId="167" fontId="8" fillId="0" borderId="0" xfId="8" applyNumberFormat="1" applyFont="1" applyFill="1" applyAlignment="1">
      <alignment vertical="center"/>
    </xf>
    <xf numFmtId="0" fontId="4" fillId="4" borderId="0" xfId="0" applyFont="1" applyFill="1" applyAlignment="1">
      <alignment horizontal="center" vertical="center"/>
    </xf>
    <xf numFmtId="43" fontId="4" fillId="10" borderId="0" xfId="2" applyFont="1" applyFill="1" applyAlignment="1">
      <alignment horizontal="center" vertical="center"/>
    </xf>
    <xf numFmtId="0" fontId="4" fillId="10" borderId="7" xfId="0" applyFont="1" applyFill="1" applyBorder="1" applyAlignment="1">
      <alignment horizontal="center" vertical="center"/>
    </xf>
    <xf numFmtId="164" fontId="4" fillId="10" borderId="7" xfId="0" applyNumberFormat="1" applyFont="1" applyFill="1" applyBorder="1" applyAlignment="1">
      <alignment horizontal="center" vertical="center"/>
    </xf>
    <xf numFmtId="0" fontId="4" fillId="10" borderId="0" xfId="0" applyFont="1" applyFill="1" applyBorder="1" applyAlignment="1">
      <alignment horizontal="center" vertical="center" wrapText="1"/>
    </xf>
    <xf numFmtId="167" fontId="4" fillId="10" borderId="0" xfId="0" applyNumberFormat="1" applyFont="1" applyFill="1" applyBorder="1" applyAlignment="1">
      <alignment horizontal="center" vertical="center"/>
    </xf>
    <xf numFmtId="167" fontId="4" fillId="10" borderId="0" xfId="8" applyNumberFormat="1"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9" xfId="0" applyFont="1" applyFill="1" applyBorder="1" applyAlignment="1">
      <alignment horizontal="center" vertical="center"/>
    </xf>
    <xf numFmtId="167" fontId="4" fillId="10" borderId="9" xfId="2" applyNumberFormat="1" applyFont="1" applyFill="1" applyBorder="1" applyAlignment="1">
      <alignment horizontal="center" vertical="center" wrapText="1"/>
    </xf>
    <xf numFmtId="167" fontId="4" fillId="10" borderId="9" xfId="8" applyNumberFormat="1" applyFont="1" applyFill="1" applyBorder="1" applyAlignment="1">
      <alignment horizontal="center" vertical="center" wrapText="1"/>
    </xf>
    <xf numFmtId="0" fontId="6" fillId="10" borderId="9" xfId="7" applyFont="1" applyFill="1" applyBorder="1" applyAlignment="1">
      <alignment horizontal="center" vertical="center" wrapText="1"/>
    </xf>
    <xf numFmtId="0" fontId="4" fillId="12" borderId="0" xfId="0" applyFont="1" applyFill="1" applyAlignment="1">
      <alignment horizontal="center" vertical="center" wrapText="1"/>
    </xf>
    <xf numFmtId="0" fontId="4" fillId="12" borderId="0" xfId="0" applyFont="1" applyFill="1" applyAlignment="1">
      <alignment horizontal="center" vertical="center"/>
    </xf>
    <xf numFmtId="43" fontId="4" fillId="12" borderId="0" xfId="2" applyFont="1" applyFill="1" applyAlignment="1">
      <alignment horizontal="center" vertical="center"/>
    </xf>
    <xf numFmtId="0" fontId="4" fillId="12" borderId="9" xfId="0" applyFont="1" applyFill="1" applyBorder="1" applyAlignment="1">
      <alignment horizontal="center" vertical="center" wrapText="1"/>
    </xf>
    <xf numFmtId="0" fontId="4" fillId="12" borderId="9" xfId="0" applyFont="1" applyFill="1" applyBorder="1" applyAlignment="1">
      <alignment horizontal="center" vertical="center"/>
    </xf>
    <xf numFmtId="43" fontId="4" fillId="12" borderId="9" xfId="2" applyFont="1" applyFill="1" applyBorder="1" applyAlignment="1">
      <alignment horizontal="center" vertical="center"/>
    </xf>
    <xf numFmtId="43" fontId="4" fillId="12" borderId="9" xfId="2" applyFont="1" applyFill="1" applyBorder="1" applyAlignment="1">
      <alignment horizontal="left" vertical="center"/>
    </xf>
    <xf numFmtId="3" fontId="4" fillId="12" borderId="0" xfId="0" applyNumberFormat="1" applyFont="1" applyFill="1" applyAlignment="1">
      <alignment horizontal="center" vertical="center"/>
    </xf>
    <xf numFmtId="3" fontId="4" fillId="12" borderId="0" xfId="2" applyNumberFormat="1" applyFont="1" applyFill="1" applyAlignment="1">
      <alignment horizontal="right" vertical="center"/>
    </xf>
    <xf numFmtId="0" fontId="4" fillId="4" borderId="9"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5" borderId="9" xfId="0" applyFont="1" applyFill="1" applyBorder="1" applyAlignment="1">
      <alignment horizontal="center" vertical="center"/>
    </xf>
    <xf numFmtId="164" fontId="4" fillId="5" borderId="9" xfId="0" applyNumberFormat="1" applyFont="1" applyFill="1" applyBorder="1" applyAlignment="1">
      <alignment horizontal="center" vertical="center"/>
    </xf>
    <xf numFmtId="0" fontId="4" fillId="4" borderId="0" xfId="0" applyFont="1" applyFill="1" applyAlignment="1">
      <alignment horizontal="left" vertical="center"/>
    </xf>
    <xf numFmtId="168" fontId="24" fillId="4" borderId="0" xfId="0" applyNumberFormat="1" applyFont="1" applyFill="1"/>
    <xf numFmtId="0" fontId="4" fillId="4" borderId="0" xfId="0" applyFont="1" applyFill="1" applyBorder="1" applyAlignment="1">
      <alignment horizontal="center" vertical="center"/>
    </xf>
    <xf numFmtId="0" fontId="4" fillId="4" borderId="12" xfId="0" applyFont="1" applyFill="1" applyBorder="1" applyAlignment="1">
      <alignment horizontal="left" vertical="center"/>
    </xf>
    <xf numFmtId="168" fontId="24" fillId="4" borderId="12" xfId="0" applyNumberFormat="1" applyFont="1" applyFill="1" applyBorder="1"/>
    <xf numFmtId="0" fontId="4" fillId="4" borderId="12" xfId="0" applyFont="1" applyFill="1" applyBorder="1" applyAlignment="1">
      <alignment horizontal="center" vertical="center"/>
    </xf>
    <xf numFmtId="0" fontId="4" fillId="4" borderId="9" xfId="0" applyFont="1" applyFill="1" applyBorder="1" applyAlignment="1">
      <alignment horizontal="left" vertical="center"/>
    </xf>
    <xf numFmtId="168" fontId="0" fillId="4" borderId="9" xfId="0" applyNumberFormat="1" applyFill="1" applyBorder="1"/>
    <xf numFmtId="168" fontId="24" fillId="4" borderId="9" xfId="0" applyNumberFormat="1" applyFont="1" applyFill="1" applyBorder="1"/>
    <xf numFmtId="0" fontId="4" fillId="4" borderId="0" xfId="0" applyFont="1" applyFill="1" applyAlignment="1">
      <alignment horizontal="center" vertical="center" wrapText="1"/>
    </xf>
    <xf numFmtId="164" fontId="4" fillId="4" borderId="0" xfId="0" applyNumberFormat="1" applyFont="1" applyFill="1" applyAlignment="1">
      <alignment horizontal="center" vertical="center" wrapText="1"/>
    </xf>
    <xf numFmtId="0" fontId="4" fillId="4" borderId="0" xfId="0" applyFont="1" applyFill="1" applyBorder="1" applyAlignment="1">
      <alignment horizontal="left" vertical="center" wrapText="1"/>
    </xf>
    <xf numFmtId="165" fontId="4" fillId="4" borderId="0" xfId="0" applyNumberFormat="1" applyFont="1" applyFill="1" applyBorder="1"/>
    <xf numFmtId="0" fontId="4" fillId="4" borderId="12" xfId="0" applyFont="1" applyFill="1" applyBorder="1" applyAlignment="1">
      <alignment horizontal="left" vertical="center" wrapText="1"/>
    </xf>
    <xf numFmtId="165" fontId="4" fillId="4" borderId="12" xfId="0" applyNumberFormat="1" applyFont="1" applyFill="1" applyBorder="1"/>
    <xf numFmtId="0" fontId="4" fillId="4" borderId="0" xfId="0" applyFont="1" applyFill="1" applyBorder="1" applyAlignment="1">
      <alignment vertical="top" wrapText="1"/>
    </xf>
    <xf numFmtId="0" fontId="4" fillId="4" borderId="12" xfId="0" applyFont="1" applyFill="1" applyBorder="1" applyAlignment="1">
      <alignment vertical="top" wrapText="1"/>
    </xf>
    <xf numFmtId="0" fontId="4" fillId="4" borderId="9" xfId="0" applyFont="1" applyFill="1" applyBorder="1" applyAlignment="1">
      <alignment horizontal="left" vertical="center" wrapText="1"/>
    </xf>
    <xf numFmtId="165" fontId="4" fillId="4" borderId="9" xfId="0" applyNumberFormat="1" applyFont="1" applyFill="1" applyBorder="1"/>
    <xf numFmtId="0" fontId="4" fillId="4" borderId="9" xfId="0" applyFont="1" applyFill="1" applyBorder="1" applyAlignment="1">
      <alignment vertical="top" wrapText="1"/>
    </xf>
    <xf numFmtId="0" fontId="6" fillId="10" borderId="0" xfId="7" applyFont="1" applyFill="1" applyBorder="1" applyAlignment="1">
      <alignment vertical="center" wrapText="1"/>
    </xf>
    <xf numFmtId="0" fontId="4" fillId="12" borderId="0" xfId="0" applyFont="1" applyFill="1" applyBorder="1" applyAlignment="1">
      <alignment vertical="center" wrapText="1"/>
    </xf>
    <xf numFmtId="0" fontId="4" fillId="12" borderId="0" xfId="0" applyFont="1" applyFill="1" applyBorder="1" applyAlignment="1">
      <alignment vertical="center"/>
    </xf>
    <xf numFmtId="0" fontId="4" fillId="10" borderId="0" xfId="0" applyFont="1" applyFill="1" applyBorder="1" applyAlignment="1">
      <alignment vertical="center"/>
    </xf>
    <xf numFmtId="167" fontId="4" fillId="10" borderId="0" xfId="2" applyNumberFormat="1" applyFont="1" applyFill="1" applyBorder="1" applyAlignment="1">
      <alignment vertical="center"/>
    </xf>
    <xf numFmtId="43" fontId="4" fillId="12" borderId="0" xfId="2" applyFont="1" applyFill="1" applyBorder="1" applyAlignment="1">
      <alignment vertical="center"/>
    </xf>
    <xf numFmtId="164" fontId="4" fillId="5" borderId="9" xfId="0" applyNumberFormat="1" applyFont="1" applyFill="1" applyBorder="1" applyAlignment="1">
      <alignment horizontal="center" vertical="center" wrapText="1"/>
    </xf>
    <xf numFmtId="0" fontId="4" fillId="8" borderId="0" xfId="0" applyFont="1" applyFill="1" applyBorder="1" applyAlignment="1">
      <alignment horizontal="left" vertical="center"/>
    </xf>
    <xf numFmtId="0" fontId="4" fillId="8" borderId="0" xfId="0" applyFont="1" applyFill="1" applyBorder="1" applyAlignment="1">
      <alignment horizontal="right" vertical="center"/>
    </xf>
    <xf numFmtId="164" fontId="4" fillId="8" borderId="0" xfId="0" applyNumberFormat="1" applyFont="1" applyFill="1" applyBorder="1" applyAlignment="1">
      <alignment horizontal="right" vertical="center"/>
    </xf>
    <xf numFmtId="0" fontId="4" fillId="8"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6" fillId="0" borderId="0" xfId="7" applyFont="1" applyFill="1" applyBorder="1" applyAlignment="1">
      <alignment horizontal="center" vertical="center" wrapText="1"/>
    </xf>
    <xf numFmtId="164" fontId="6" fillId="0" borderId="0" xfId="7" applyNumberFormat="1" applyFont="1" applyFill="1" applyBorder="1" applyAlignment="1">
      <alignment horizontal="center" vertical="center"/>
    </xf>
    <xf numFmtId="43" fontId="4" fillId="0" borderId="0" xfId="2" applyFont="1" applyFill="1" applyBorder="1" applyAlignment="1">
      <alignment horizontal="left" vertical="center"/>
    </xf>
    <xf numFmtId="164" fontId="4" fillId="0" borderId="0" xfId="0" applyNumberFormat="1" applyFont="1" applyFill="1" applyBorder="1" applyAlignment="1">
      <alignment horizontal="center" vertical="center"/>
    </xf>
    <xf numFmtId="3" fontId="4" fillId="0" borderId="0"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xf>
    <xf numFmtId="167" fontId="4" fillId="0" borderId="0" xfId="0" applyNumberFormat="1" applyFont="1" applyFill="1" applyBorder="1" applyAlignment="1">
      <alignment horizontal="center" vertical="center"/>
    </xf>
    <xf numFmtId="166" fontId="4" fillId="0" borderId="0" xfId="2" applyNumberFormat="1" applyFont="1" applyFill="1" applyBorder="1" applyAlignment="1">
      <alignment horizontal="center" vertical="center"/>
    </xf>
    <xf numFmtId="166" fontId="4" fillId="0" borderId="0" xfId="2" applyNumberFormat="1" applyFont="1" applyFill="1" applyBorder="1" applyAlignment="1">
      <alignment horizontal="center" vertical="center" wrapText="1"/>
    </xf>
    <xf numFmtId="167" fontId="4" fillId="0" borderId="0" xfId="2" applyNumberFormat="1" applyFont="1" applyFill="1" applyBorder="1" applyAlignment="1">
      <alignment horizontal="center" vertical="center" wrapText="1"/>
    </xf>
    <xf numFmtId="0" fontId="4" fillId="2" borderId="9" xfId="0" applyFont="1" applyFill="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5" fillId="2" borderId="0" xfId="0" applyFont="1" applyFill="1" applyBorder="1" applyAlignment="1">
      <alignment horizontal="center" vertical="center"/>
    </xf>
    <xf numFmtId="0" fontId="4" fillId="0" borderId="0" xfId="0" applyFont="1" applyAlignment="1">
      <alignment horizontal="center" vertical="center" wrapText="1"/>
    </xf>
    <xf numFmtId="167" fontId="0" fillId="0" borderId="0" xfId="8" applyNumberFormat="1" applyFont="1" applyAlignment="1">
      <alignment horizontal="center"/>
    </xf>
    <xf numFmtId="167" fontId="0" fillId="0" borderId="0" xfId="0" applyNumberFormat="1" applyAlignment="1">
      <alignment horizontal="center"/>
    </xf>
    <xf numFmtId="0" fontId="0" fillId="0" borderId="0" xfId="0" applyNumberFormat="1" applyAlignment="1">
      <alignment horizontal="center" vertical="center"/>
    </xf>
    <xf numFmtId="0" fontId="0" fillId="0" borderId="0" xfId="0" applyNumberFormat="1" applyAlignment="1">
      <alignment horizontal="center"/>
    </xf>
    <xf numFmtId="0" fontId="0" fillId="0" borderId="0" xfId="8" applyNumberFormat="1" applyFont="1" applyAlignment="1">
      <alignment horizontal="center" vertical="center"/>
    </xf>
    <xf numFmtId="0" fontId="0" fillId="0" borderId="0" xfId="8" applyNumberFormat="1" applyFont="1" applyAlignment="1">
      <alignment horizontal="center"/>
    </xf>
    <xf numFmtId="0" fontId="0" fillId="0" borderId="0" xfId="8" applyNumberFormat="1" applyFont="1" applyAlignment="1"/>
    <xf numFmtId="167" fontId="0" fillId="0" borderId="0" xfId="8" applyNumberFormat="1" applyFont="1" applyAlignment="1"/>
    <xf numFmtId="0" fontId="6" fillId="0" borderId="0" xfId="8" applyNumberFormat="1" applyFont="1" applyFill="1" applyBorder="1" applyAlignment="1">
      <alignment horizontal="center" vertical="center" wrapText="1"/>
    </xf>
    <xf numFmtId="0" fontId="6" fillId="0" borderId="0" xfId="7" applyNumberFormat="1" applyFont="1" applyFill="1" applyBorder="1" applyAlignment="1">
      <alignment horizontal="center" vertical="center" wrapText="1"/>
    </xf>
    <xf numFmtId="4" fontId="6" fillId="0" borderId="0" xfId="7" applyNumberFormat="1" applyFont="1" applyFill="1" applyBorder="1" applyAlignment="1">
      <alignment horizontal="center" vertical="center" wrapText="1"/>
    </xf>
    <xf numFmtId="0" fontId="0" fillId="0" borderId="0" xfId="0" applyFont="1" applyAlignment="1">
      <alignment wrapText="1"/>
    </xf>
    <xf numFmtId="2" fontId="4" fillId="0" borderId="0" xfId="0" applyNumberFormat="1" applyFont="1" applyFill="1" applyBorder="1" applyAlignment="1">
      <alignment horizontal="center" vertical="center"/>
    </xf>
    <xf numFmtId="2" fontId="6" fillId="0" borderId="0" xfId="0" applyNumberFormat="1" applyFont="1" applyAlignment="1">
      <alignment wrapText="1"/>
    </xf>
    <xf numFmtId="168" fontId="6" fillId="0" borderId="0" xfId="0" applyNumberFormat="1" applyFont="1" applyAlignment="1">
      <alignment horizontal="center" vertical="center" wrapText="1"/>
    </xf>
    <xf numFmtId="168" fontId="4" fillId="0" borderId="0" xfId="0" applyNumberFormat="1" applyFont="1" applyFill="1" applyBorder="1" applyAlignment="1">
      <alignment horizontal="center" vertical="center"/>
    </xf>
    <xf numFmtId="0" fontId="4" fillId="0" borderId="0" xfId="0" applyFont="1" applyAlignment="1">
      <alignment horizontal="center" wrapText="1"/>
    </xf>
    <xf numFmtId="4" fontId="4" fillId="0" borderId="0" xfId="0" applyNumberFormat="1" applyFont="1" applyFill="1" applyBorder="1" applyAlignment="1">
      <alignment horizontal="center" vertical="center" wrapText="1"/>
    </xf>
    <xf numFmtId="4" fontId="28" fillId="0" borderId="0" xfId="0" applyNumberFormat="1" applyFont="1" applyAlignment="1">
      <alignment horizontal="center" vertical="center" wrapText="1"/>
    </xf>
    <xf numFmtId="0" fontId="0" fillId="0" borderId="0" xfId="0" applyAlignment="1">
      <alignment horizontal="center" wrapText="1"/>
    </xf>
    <xf numFmtId="0" fontId="28" fillId="0" borderId="0" xfId="8" applyNumberFormat="1" applyFont="1" applyAlignment="1">
      <alignment horizontal="center" vertical="center"/>
    </xf>
    <xf numFmtId="0" fontId="28" fillId="0" borderId="0" xfId="0" applyNumberFormat="1" applyFont="1" applyAlignment="1">
      <alignment horizontal="center"/>
    </xf>
    <xf numFmtId="0" fontId="28" fillId="0" borderId="0" xfId="0" applyFont="1" applyAlignment="1">
      <alignment horizontal="center" vertical="center"/>
    </xf>
    <xf numFmtId="0" fontId="28" fillId="0" borderId="0" xfId="0" applyFont="1" applyAlignment="1">
      <alignment horizontal="center" vertical="center" wrapText="1"/>
    </xf>
    <xf numFmtId="168" fontId="0" fillId="0" borderId="0" xfId="0" applyNumberFormat="1" applyAlignment="1">
      <alignment vertical="center"/>
    </xf>
    <xf numFmtId="168" fontId="4" fillId="0" borderId="0" xfId="0" applyNumberFormat="1" applyFont="1" applyFill="1" applyBorder="1" applyAlignment="1">
      <alignment horizontal="center" vertical="center" wrapText="1"/>
    </xf>
    <xf numFmtId="0" fontId="29" fillId="0" borderId="1" xfId="0" applyNumberFormat="1" applyFont="1" applyFill="1" applyBorder="1" applyAlignment="1">
      <alignment horizontal="left" vertical="center" wrapText="1"/>
    </xf>
    <xf numFmtId="0" fontId="0" fillId="0" borderId="0" xfId="0" applyAlignment="1">
      <alignment wrapText="1"/>
    </xf>
    <xf numFmtId="0" fontId="0" fillId="0" borderId="0" xfId="0" applyAlignment="1">
      <alignment horizontal="left" vertical="center" wrapText="1"/>
    </xf>
    <xf numFmtId="0" fontId="0" fillId="0" borderId="0" xfId="0" applyAlignment="1"/>
    <xf numFmtId="0" fontId="4" fillId="0" borderId="9" xfId="0" applyFont="1" applyBorder="1" applyAlignment="1">
      <alignment horizontal="center" vertical="center" wrapText="1"/>
    </xf>
    <xf numFmtId="0" fontId="4" fillId="8" borderId="0" xfId="0" applyFont="1" applyFill="1" applyAlignment="1">
      <alignment horizontal="center" vertical="center" wrapText="1"/>
    </xf>
    <xf numFmtId="3" fontId="4" fillId="8" borderId="0" xfId="0" applyNumberFormat="1" applyFont="1" applyFill="1" applyAlignment="1">
      <alignment horizontal="center" vertical="center" wrapText="1"/>
    </xf>
    <xf numFmtId="3" fontId="4" fillId="8" borderId="0" xfId="0" applyNumberFormat="1" applyFont="1" applyFill="1" applyAlignment="1">
      <alignment horizontal="right" vertical="center"/>
    </xf>
    <xf numFmtId="3" fontId="4" fillId="8" borderId="0" xfId="0" applyNumberFormat="1" applyFont="1" applyFill="1" applyAlignment="1">
      <alignment horizontal="center" vertical="center"/>
    </xf>
    <xf numFmtId="0" fontId="4" fillId="0" borderId="0" xfId="0" applyFont="1" applyFill="1" applyAlignment="1">
      <alignment horizontal="center" vertical="center"/>
    </xf>
    <xf numFmtId="0" fontId="4" fillId="13" borderId="0" xfId="0" applyFont="1" applyFill="1" applyBorder="1" applyAlignment="1">
      <alignment horizontal="left" vertical="center" wrapText="1"/>
    </xf>
    <xf numFmtId="0" fontId="4" fillId="13" borderId="0" xfId="0" applyFont="1" applyFill="1" applyBorder="1" applyAlignment="1">
      <alignment horizontal="center" vertical="center"/>
    </xf>
    <xf numFmtId="0" fontId="4" fillId="13" borderId="0" xfId="0" applyFont="1" applyFill="1" applyBorder="1"/>
    <xf numFmtId="4" fontId="4" fillId="13" borderId="0" xfId="0" applyNumberFormat="1" applyFont="1" applyFill="1" applyBorder="1"/>
    <xf numFmtId="43" fontId="4" fillId="0" borderId="0" xfId="2" applyFont="1" applyFill="1" applyBorder="1" applyAlignment="1">
      <alignment vertical="center"/>
    </xf>
    <xf numFmtId="2" fontId="4" fillId="4" borderId="9" xfId="0" applyNumberFormat="1" applyFont="1" applyFill="1" applyBorder="1"/>
    <xf numFmtId="2" fontId="4" fillId="4" borderId="9" xfId="0" applyNumberFormat="1" applyFont="1" applyFill="1" applyBorder="1" applyAlignment="1">
      <alignment horizontal="center" vertical="center"/>
    </xf>
    <xf numFmtId="0" fontId="4" fillId="4" borderId="9" xfId="0" applyFont="1" applyFill="1" applyBorder="1" applyAlignment="1">
      <alignment vertical="center" wrapText="1"/>
    </xf>
    <xf numFmtId="0" fontId="4" fillId="4" borderId="9" xfId="0" applyFont="1" applyFill="1" applyBorder="1" applyAlignment="1">
      <alignment vertical="center"/>
    </xf>
    <xf numFmtId="43" fontId="4" fillId="4" borderId="9" xfId="2" applyFont="1" applyFill="1" applyBorder="1" applyAlignment="1">
      <alignment vertical="center"/>
    </xf>
    <xf numFmtId="43" fontId="4" fillId="4" borderId="9" xfId="0" applyNumberFormat="1" applyFont="1" applyFill="1" applyBorder="1" applyAlignment="1">
      <alignment vertical="center"/>
    </xf>
    <xf numFmtId="0" fontId="4" fillId="4" borderId="0" xfId="0" applyFont="1" applyFill="1" applyBorder="1"/>
    <xf numFmtId="2" fontId="4" fillId="4" borderId="0" xfId="0" applyNumberFormat="1" applyFont="1" applyFill="1" applyBorder="1"/>
    <xf numFmtId="0" fontId="31" fillId="0" borderId="0" xfId="13" applyFont="1"/>
    <xf numFmtId="0" fontId="31" fillId="0" borderId="0" xfId="13" applyFont="1" applyFill="1"/>
    <xf numFmtId="0" fontId="30" fillId="14" borderId="0" xfId="13" applyFont="1" applyFill="1" applyAlignment="1">
      <alignment horizontal="center"/>
    </xf>
    <xf numFmtId="0" fontId="30" fillId="0" borderId="0" xfId="13" applyFont="1" applyFill="1" applyAlignment="1">
      <alignment horizontal="center"/>
    </xf>
    <xf numFmtId="0" fontId="1" fillId="3" borderId="0" xfId="13" applyFill="1"/>
    <xf numFmtId="0" fontId="1" fillId="0" borderId="0" xfId="13" applyFill="1"/>
    <xf numFmtId="0" fontId="1" fillId="4" borderId="0" xfId="13" applyFill="1"/>
    <xf numFmtId="0" fontId="1" fillId="5" borderId="0" xfId="13" applyFill="1"/>
    <xf numFmtId="0" fontId="1" fillId="15" borderId="0" xfId="13" applyFill="1"/>
    <xf numFmtId="0" fontId="1" fillId="0" borderId="0" xfId="13"/>
    <xf numFmtId="0" fontId="31" fillId="16" borderId="0" xfId="13" applyFont="1" applyFill="1" applyAlignment="1">
      <alignment horizontal="center"/>
    </xf>
    <xf numFmtId="0" fontId="10" fillId="16" borderId="8"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vertical="top"/>
    </xf>
    <xf numFmtId="0" fontId="1" fillId="17" borderId="0" xfId="13" applyFill="1"/>
    <xf numFmtId="0" fontId="32" fillId="0" borderId="0" xfId="13" applyFont="1"/>
    <xf numFmtId="0" fontId="4" fillId="0" borderId="0" xfId="0" applyFont="1" applyFill="1" applyBorder="1" applyAlignment="1">
      <alignment horizontal="left" wrapText="1"/>
    </xf>
    <xf numFmtId="0" fontId="4" fillId="0" borderId="7" xfId="0" applyFont="1" applyBorder="1" applyAlignment="1">
      <alignment horizontal="center" vertical="center" wrapText="1"/>
    </xf>
    <xf numFmtId="0" fontId="6" fillId="10" borderId="0" xfId="7" applyFont="1" applyFill="1" applyBorder="1" applyAlignment="1">
      <alignment horizontal="center" vertical="center" wrapText="1"/>
    </xf>
    <xf numFmtId="167" fontId="6" fillId="10" borderId="0" xfId="8" applyNumberFormat="1" applyFont="1" applyFill="1" applyBorder="1" applyAlignment="1">
      <alignment horizontal="center" vertical="center" wrapText="1"/>
    </xf>
    <xf numFmtId="167" fontId="6" fillId="10" borderId="0" xfId="7" applyNumberFormat="1" applyFont="1" applyFill="1" applyBorder="1" applyAlignment="1">
      <alignment horizontal="center" vertical="center" wrapText="1"/>
    </xf>
    <xf numFmtId="10" fontId="28" fillId="10" borderId="0" xfId="8" applyNumberFormat="1" applyFont="1" applyFill="1" applyAlignment="1">
      <alignment horizontal="center" vertical="center"/>
    </xf>
    <xf numFmtId="167" fontId="28" fillId="10" borderId="0" xfId="8" applyNumberFormat="1" applyFont="1" applyFill="1" applyAlignment="1">
      <alignment horizontal="center" vertical="center"/>
    </xf>
    <xf numFmtId="167" fontId="28" fillId="10" borderId="0" xfId="0" applyNumberFormat="1" applyFont="1" applyFill="1" applyAlignment="1">
      <alignment horizontal="center" vertical="center"/>
    </xf>
    <xf numFmtId="167" fontId="28" fillId="10" borderId="0" xfId="0" applyNumberFormat="1" applyFont="1" applyFill="1" applyAlignment="1">
      <alignment horizontal="center"/>
    </xf>
    <xf numFmtId="167" fontId="28" fillId="10" borderId="0" xfId="8" applyNumberFormat="1" applyFont="1" applyFill="1" applyAlignment="1">
      <alignment horizontal="center"/>
    </xf>
    <xf numFmtId="0" fontId="0" fillId="5" borderId="0" xfId="0" applyFill="1"/>
    <xf numFmtId="0" fontId="0" fillId="5" borderId="0" xfId="0" applyFont="1" applyFill="1" applyAlignment="1">
      <alignment wrapText="1"/>
    </xf>
    <xf numFmtId="0" fontId="0" fillId="5" borderId="0" xfId="0" applyFill="1" applyAlignment="1">
      <alignment wrapText="1"/>
    </xf>
    <xf numFmtId="0" fontId="0" fillId="5" borderId="0" xfId="0" applyFill="1" applyAlignment="1"/>
    <xf numFmtId="0" fontId="0" fillId="10" borderId="0" xfId="0" applyFill="1"/>
    <xf numFmtId="167" fontId="0" fillId="10" borderId="0" xfId="8" applyNumberFormat="1" applyFont="1" applyFill="1"/>
    <xf numFmtId="167" fontId="0" fillId="10" borderId="0" xfId="8" applyNumberFormat="1" applyFont="1" applyFill="1" applyAlignment="1">
      <alignment wrapText="1"/>
    </xf>
    <xf numFmtId="0" fontId="0" fillId="10" borderId="0" xfId="0" applyFill="1" applyAlignment="1">
      <alignment wrapText="1"/>
    </xf>
    <xf numFmtId="10" fontId="0" fillId="10" borderId="0" xfId="0" applyNumberFormat="1" applyFill="1"/>
    <xf numFmtId="0" fontId="24" fillId="6" borderId="0" xfId="0" applyFont="1" applyFill="1" applyAlignment="1">
      <alignment horizontal="center" wrapText="1"/>
    </xf>
    <xf numFmtId="0" fontId="27" fillId="6" borderId="0" xfId="0" applyFont="1" applyFill="1" applyAlignment="1">
      <alignment horizontal="center" vertical="center" wrapText="1"/>
    </xf>
    <xf numFmtId="0" fontId="27" fillId="6" borderId="0" xfId="0" applyFont="1" applyFill="1" applyAlignment="1">
      <alignment horizontal="center" vertical="center"/>
    </xf>
    <xf numFmtId="0" fontId="26" fillId="6" borderId="0" xfId="9" applyFont="1" applyFill="1" applyAlignment="1">
      <alignment horizontal="left" vertical="top" wrapText="1"/>
    </xf>
    <xf numFmtId="0" fontId="24" fillId="6" borderId="0" xfId="9" applyFont="1" applyFill="1" applyAlignment="1">
      <alignment horizontal="left" vertical="top" wrapText="1"/>
    </xf>
    <xf numFmtId="0" fontId="5" fillId="2" borderId="0" xfId="0" applyFont="1" applyFill="1" applyBorder="1" applyAlignment="1">
      <alignment horizontal="center"/>
    </xf>
    <xf numFmtId="0" fontId="5" fillId="2" borderId="0" xfId="0" applyFont="1" applyFill="1" applyBorder="1" applyAlignment="1">
      <alignment horizontal="center" wrapText="1"/>
    </xf>
    <xf numFmtId="0" fontId="4" fillId="0" borderId="0" xfId="0" applyFont="1" applyBorder="1" applyAlignment="1">
      <alignment horizontal="center" vertical="top" wrapText="1"/>
    </xf>
    <xf numFmtId="0" fontId="4" fillId="0" borderId="0" xfId="0" applyFont="1" applyBorder="1" applyAlignment="1">
      <alignment horizontal="left"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0" fillId="8" borderId="0" xfId="0" applyFill="1" applyAlignment="1">
      <alignment horizontal="center"/>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0" fillId="0" borderId="0" xfId="0" applyAlignment="1">
      <alignment horizontal="center"/>
    </xf>
    <xf numFmtId="0" fontId="0" fillId="0" borderId="9" xfId="0" applyBorder="1" applyAlignment="1">
      <alignment horizontal="center"/>
    </xf>
    <xf numFmtId="0" fontId="5" fillId="2" borderId="0" xfId="0"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Fill="1" applyAlignment="1">
      <alignment horizontal="center" vertical="center"/>
    </xf>
    <xf numFmtId="0" fontId="20" fillId="0" borderId="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 xfId="0" applyFont="1" applyFill="1" applyBorder="1" applyAlignment="1">
      <alignment horizontal="center"/>
    </xf>
    <xf numFmtId="0" fontId="10" fillId="16" borderId="7" xfId="0" applyNumberFormat="1" applyFont="1" applyFill="1" applyBorder="1" applyAlignment="1" applyProtection="1">
      <alignment horizontal="center" vertical="center"/>
    </xf>
    <xf numFmtId="0" fontId="10" fillId="16" borderId="9" xfId="0" applyNumberFormat="1" applyFont="1" applyFill="1" applyBorder="1" applyAlignment="1" applyProtection="1">
      <alignment horizontal="center" vertical="center"/>
    </xf>
    <xf numFmtId="0" fontId="10" fillId="16" borderId="8" xfId="0" applyNumberFormat="1" applyFont="1" applyFill="1" applyBorder="1" applyAlignment="1" applyProtection="1">
      <alignment horizontal="center" vertical="center"/>
    </xf>
  </cellXfs>
  <cellStyles count="14">
    <cellStyle name="Comma" xfId="2" builtinId="3"/>
    <cellStyle name="Comma 2" xfId="12"/>
    <cellStyle name="Followed Hyperlink" xfId="4" builtinId="9" hidden="1"/>
    <cellStyle name="Normal" xfId="0" builtinId="0"/>
    <cellStyle name="Normal 2" xfId="1"/>
    <cellStyle name="Normal 2 2" xfId="6"/>
    <cellStyle name="Normal 2 2 2" xfId="7"/>
    <cellStyle name="Normal 2 3" xfId="9"/>
    <cellStyle name="Normal 3" xfId="3"/>
    <cellStyle name="Normal 3 2" xfId="10"/>
    <cellStyle name="Normal 4" xfId="5"/>
    <cellStyle name="Normal 5" xfId="13"/>
    <cellStyle name="Percent" xfId="8" builtinId="5"/>
    <cellStyle name="Percent 2" xfId="11"/>
  </cellStyles>
  <dxfs count="0"/>
  <tableStyles count="0" defaultTableStyle="TableStyleMedium2" defaultPivotStyle="PivotStyleLight16"/>
  <colors>
    <mruColors>
      <color rgb="FFFFB08A"/>
      <color rgb="FFFFB9B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r>
              <a:rPr lang="en-US" sz="1200" b="0"/>
              <a:t>Tanzania Government</a:t>
            </a:r>
            <a:r>
              <a:rPr lang="en-US" sz="1200" b="0" baseline="0"/>
              <a:t> </a:t>
            </a:r>
            <a:r>
              <a:rPr lang="en-US" sz="1200" b="0"/>
              <a:t>Agricultural Expenditure as Percentage of Total Public</a:t>
            </a:r>
            <a:r>
              <a:rPr lang="en-US" sz="1200" b="0" baseline="0"/>
              <a:t> Expenditure by Data Source</a:t>
            </a:r>
            <a:r>
              <a:rPr lang="en-US" sz="1200" b="0"/>
              <a:t>, 2007-15 </a:t>
            </a:r>
          </a:p>
        </c:rich>
      </c:tx>
      <c:layout>
        <c:manualLayout>
          <c:xMode val="edge"/>
          <c:yMode val="edge"/>
          <c:x val="0.14305422078650401"/>
          <c:y val="1.012658227848100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FAOSTAT</c:v>
          </c:tx>
          <c:spPr>
            <a:ln w="31750" cap="rnd">
              <a:solidFill>
                <a:schemeClr val="accent1"/>
              </a:solidFill>
              <a:round/>
            </a:ln>
            <a:effectLst/>
          </c:spPr>
          <c:marker>
            <c:symbol val="none"/>
          </c:marker>
          <c:val>
            <c:numRef>
              <c:f>(#REF!,#REF!,#REF!,#REF!,#REF!,#REF!,#REF!,#REF!,#REF!)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2ED6-4FBB-ADDC-DDF9DE123793}"/>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#REF!</c15:sqref>
                        </c15:formulaRef>
                      </c:ext>
                    </c:extLst>
                  </c:multiLvlStrRef>
                </c15:cat>
              </c15:filteredCategoryTitle>
            </c:ext>
          </c:extLst>
        </c:ser>
        <c:ser>
          <c:idx val="1"/>
          <c:order val="1"/>
          <c:tx>
            <c:v>SPEED</c:v>
          </c:tx>
          <c:spPr>
            <a:ln w="31750" cap="rnd">
              <a:solidFill>
                <a:schemeClr val="accent2"/>
              </a:solidFill>
              <a:round/>
            </a:ln>
            <a:effectLst/>
          </c:spPr>
          <c:marker>
            <c:symbol val="none"/>
          </c:marker>
          <c:val>
            <c:numRef>
              <c:f>(#REF!,#REF!,#REF!)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5E48-43B4-A768-C44C7931772B}"/>
            </c:ext>
          </c:extLst>
        </c:ser>
        <c:ser>
          <c:idx val="2"/>
          <c:order val="2"/>
          <c:tx>
            <c:v>ReSAKSS</c:v>
          </c:tx>
          <c:spPr>
            <a:ln w="31750" cap="rnd">
              <a:solidFill>
                <a:schemeClr val="accent3"/>
              </a:solidFill>
              <a:round/>
            </a:ln>
            <a:effectLst/>
          </c:spPr>
          <c:marker>
            <c:symbol val="none"/>
          </c:marker>
          <c:val>
            <c:numRef>
              <c:f>(#REF!,#REF!,#REF!,#REF!,#REF!,#REF!,#REF!,#REF!)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4-5E48-43B4-A768-C44C7931772B}"/>
            </c:ext>
          </c:extLst>
        </c:ser>
        <c:dLbls>
          <c:showLegendKey val="0"/>
          <c:showVal val="0"/>
          <c:showCatName val="0"/>
          <c:showSerName val="0"/>
          <c:showPercent val="0"/>
          <c:showBubbleSize val="0"/>
        </c:dLbls>
        <c:smooth val="0"/>
        <c:axId val="671400128"/>
        <c:axId val="671411496"/>
      </c:lineChart>
      <c:catAx>
        <c:axId val="671400128"/>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71411496"/>
        <c:crosses val="autoZero"/>
        <c:auto val="1"/>
        <c:lblAlgn val="ctr"/>
        <c:lblOffset val="100"/>
        <c:noMultiLvlLbl val="0"/>
      </c:catAx>
      <c:valAx>
        <c:axId val="671411496"/>
        <c:scaling>
          <c:orientation val="minMax"/>
          <c:max val="0.08"/>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 of total expenditure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71400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r>
              <a:rPr lang="en-US" sz="1200" b="0"/>
              <a:t>MAFAP Tanzania Agriculture Expenditure as</a:t>
            </a:r>
            <a:r>
              <a:rPr lang="en-US" sz="1200" b="0" baseline="0"/>
              <a:t> Percentage of Total Public Expenditure</a:t>
            </a:r>
            <a:r>
              <a:rPr lang="en-US" sz="1200" b="0"/>
              <a:t>, 2007-15</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MAFAP Actual (National+Donor)</c:v>
          </c:tx>
          <c:spPr>
            <a:ln w="31750" cap="rnd">
              <a:solidFill>
                <a:srgbClr val="C00000"/>
              </a:solidFill>
              <a:round/>
            </a:ln>
            <a:effectLst/>
          </c:spPr>
          <c:marker>
            <c:symbol val="none"/>
          </c:marker>
          <c:val>
            <c:numRef>
              <c:f>'Tanzania Charts, 2007-15'!$L$25:$S$25</c:f>
              <c:numCache>
                <c:formatCode>0.0%</c:formatCode>
                <c:ptCount val="8"/>
                <c:pt idx="0">
                  <c:v>3.3590314383518491E-2</c:v>
                </c:pt>
                <c:pt idx="1">
                  <c:v>4.3015860030300591E-2</c:v>
                </c:pt>
                <c:pt idx="2">
                  <c:v>3.9936268288086753E-2</c:v>
                </c:pt>
                <c:pt idx="3">
                  <c:v>5.2093633302248574E-2</c:v>
                </c:pt>
                <c:pt idx="4">
                  <c:v>4.4970113568026618E-2</c:v>
                </c:pt>
                <c:pt idx="5">
                  <c:v>4.0115091789197477E-2</c:v>
                </c:pt>
                <c:pt idx="6">
                  <c:v>3.5589526251507124E-2</c:v>
                </c:pt>
                <c:pt idx="7">
                  <c:v>4.0785528868736376E-2</c:v>
                </c:pt>
              </c:numCache>
            </c:numRef>
          </c:val>
          <c:smooth val="0"/>
          <c:extLst xmlns:c16r2="http://schemas.microsoft.com/office/drawing/2015/06/chart">
            <c:ext xmlns:c16="http://schemas.microsoft.com/office/drawing/2014/chart" uri="{C3380CC4-5D6E-409C-BE32-E72D297353CC}">
              <c16:uniqueId val="{00000000-EF53-4D3D-A791-C009FED23111}"/>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#REF!</c15:sqref>
                        </c15:formulaRef>
                      </c:ext>
                    </c:extLst>
                  </c:multiLvlStrRef>
                </c15:cat>
              </c15:filteredCategoryTitle>
            </c:ext>
          </c:extLst>
        </c:ser>
        <c:ser>
          <c:idx val="1"/>
          <c:order val="1"/>
          <c:tx>
            <c:v>MAFAP Budgeted (National+Donor)</c:v>
          </c:tx>
          <c:spPr>
            <a:ln w="31750" cap="rnd">
              <a:solidFill>
                <a:schemeClr val="bg2">
                  <a:lumMod val="50000"/>
                </a:schemeClr>
              </a:solidFill>
              <a:round/>
            </a:ln>
            <a:effectLst/>
          </c:spPr>
          <c:marker>
            <c:symbol val="none"/>
          </c:marker>
          <c:val>
            <c:numRef>
              <c:f>'Tanzania Charts, 2007-15'!$L$26:$S$26</c:f>
              <c:numCache>
                <c:formatCode>0.0%</c:formatCode>
                <c:ptCount val="8"/>
                <c:pt idx="0">
                  <c:v>3.6385089276391357E-2</c:v>
                </c:pt>
                <c:pt idx="1">
                  <c:v>3.8998857653829849E-2</c:v>
                </c:pt>
                <c:pt idx="2">
                  <c:v>3.7922968075926107E-2</c:v>
                </c:pt>
                <c:pt idx="3">
                  <c:v>7.7693036537076043E-2</c:v>
                </c:pt>
                <c:pt idx="4">
                  <c:v>4.404242028636092E-2</c:v>
                </c:pt>
                <c:pt idx="5">
                  <c:v>5.9920699883000653E-2</c:v>
                </c:pt>
                <c:pt idx="6">
                  <c:v>5.4379278724795324E-2</c:v>
                </c:pt>
                <c:pt idx="7">
                  <c:v>6.3841988623932894E-2</c:v>
                </c:pt>
              </c:numCache>
            </c:numRef>
          </c:val>
          <c:smooth val="0"/>
          <c:extLst xmlns:c16r2="http://schemas.microsoft.com/office/drawing/2015/06/chart">
            <c:ext xmlns:c16="http://schemas.microsoft.com/office/drawing/2014/chart" uri="{C3380CC4-5D6E-409C-BE32-E72D297353CC}">
              <c16:uniqueId val="{00000001-7479-44AF-A976-6EC432AAD9C2}"/>
            </c:ext>
          </c:extLst>
        </c:ser>
        <c:dLbls>
          <c:showLegendKey val="0"/>
          <c:showVal val="0"/>
          <c:showCatName val="0"/>
          <c:showSerName val="0"/>
          <c:showPercent val="0"/>
          <c:showBubbleSize val="0"/>
        </c:dLbls>
        <c:smooth val="0"/>
        <c:axId val="671409928"/>
        <c:axId val="671400912"/>
      </c:lineChart>
      <c:catAx>
        <c:axId val="671409928"/>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71400912"/>
        <c:crosses val="autoZero"/>
        <c:auto val="1"/>
        <c:lblAlgn val="ctr"/>
        <c:lblOffset val="100"/>
        <c:noMultiLvlLbl val="0"/>
      </c:catAx>
      <c:valAx>
        <c:axId val="67140091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 of total expenditure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71409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Tanzania Actual</a:t>
            </a:r>
            <a:r>
              <a:rPr lang="en-US" sz="1200" baseline="0"/>
              <a:t> </a:t>
            </a:r>
            <a:r>
              <a:rPr lang="en-US" sz="1200"/>
              <a:t>Government Agricultural Expenditure</a:t>
            </a:r>
            <a:r>
              <a:rPr lang="en-US" sz="1200" baseline="0"/>
              <a:t> by Data Source, 2007-15</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[1]Sheet1!$A$2</c:f>
              <c:strCache>
                <c:ptCount val="1"/>
                <c:pt idx="0">
                  <c:v>FAOSTAT</c:v>
                </c:pt>
              </c:strCache>
            </c:strRef>
          </c:tx>
          <c:spPr>
            <a:ln w="28575" cap="rnd">
              <a:solidFill>
                <a:schemeClr val="accent1"/>
              </a:solidFill>
              <a:round/>
            </a:ln>
            <a:effectLst/>
          </c:spPr>
          <c:marker>
            <c:symbol val="none"/>
          </c:marker>
          <c:cat>
            <c:numRef>
              <c:f>[1]Sheet1!$B$1:$J$1</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[1]Sheet1!$B$2:$J$2</c:f>
              <c:numCache>
                <c:formatCode>General</c:formatCode>
                <c:ptCount val="9"/>
                <c:pt idx="0">
                  <c:v>82.63</c:v>
                </c:pt>
                <c:pt idx="1">
                  <c:v>142.34</c:v>
                </c:pt>
                <c:pt idx="2">
                  <c:v>122.36</c:v>
                </c:pt>
                <c:pt idx="3">
                  <c:v>137.65</c:v>
                </c:pt>
                <c:pt idx="4">
                  <c:v>109.88</c:v>
                </c:pt>
                <c:pt idx="5">
                  <c:v>168.22</c:v>
                </c:pt>
                <c:pt idx="6">
                  <c:v>186.71</c:v>
                </c:pt>
                <c:pt idx="7">
                  <c:v>191.13</c:v>
                </c:pt>
                <c:pt idx="8">
                  <c:v>87.94</c:v>
                </c:pt>
              </c:numCache>
            </c:numRef>
          </c:val>
          <c:smooth val="0"/>
          <c:extLst xmlns:c16r2="http://schemas.microsoft.com/office/drawing/2015/06/chart">
            <c:ext xmlns:c16="http://schemas.microsoft.com/office/drawing/2014/chart" uri="{C3380CC4-5D6E-409C-BE32-E72D297353CC}">
              <c16:uniqueId val="{00000000-ECFF-45F5-83E6-98B3549A6FDB}"/>
            </c:ext>
          </c:extLst>
        </c:ser>
        <c:ser>
          <c:idx val="1"/>
          <c:order val="1"/>
          <c:tx>
            <c:strRef>
              <c:f>[1]Sheet1!$A$3</c:f>
              <c:strCache>
                <c:ptCount val="1"/>
                <c:pt idx="0">
                  <c:v>SPEED</c:v>
                </c:pt>
              </c:strCache>
            </c:strRef>
          </c:tx>
          <c:spPr>
            <a:ln w="28575" cap="rnd">
              <a:solidFill>
                <a:schemeClr val="accent2"/>
              </a:solidFill>
              <a:round/>
            </a:ln>
            <a:effectLst/>
          </c:spPr>
          <c:marker>
            <c:symbol val="none"/>
          </c:marker>
          <c:cat>
            <c:numRef>
              <c:f>[1]Sheet1!$B$1:$J$1</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[1]Sheet1!$B$3:$J$3</c:f>
              <c:numCache>
                <c:formatCode>General</c:formatCode>
                <c:ptCount val="9"/>
                <c:pt idx="0">
                  <c:v>116.8656051158905</c:v>
                </c:pt>
                <c:pt idx="1">
                  <c:v>217.40265190601349</c:v>
                </c:pt>
                <c:pt idx="2">
                  <c:v>416.47741198539734</c:v>
                </c:pt>
                <c:pt idx="3">
                  <c:v>0</c:v>
                </c:pt>
                <c:pt idx="4">
                  <c:v>0</c:v>
                </c:pt>
                <c:pt idx="5">
                  <c:v>0</c:v>
                </c:pt>
                <c:pt idx="6">
                  <c:v>0</c:v>
                </c:pt>
                <c:pt idx="7">
                  <c:v>0</c:v>
                </c:pt>
                <c:pt idx="8">
                  <c:v>0</c:v>
                </c:pt>
              </c:numCache>
            </c:numRef>
          </c:val>
          <c:smooth val="0"/>
          <c:extLst xmlns:c16r2="http://schemas.microsoft.com/office/drawing/2015/06/chart">
            <c:ext xmlns:c16="http://schemas.microsoft.com/office/drawing/2014/chart" uri="{C3380CC4-5D6E-409C-BE32-E72D297353CC}">
              <c16:uniqueId val="{00000001-ECFF-45F5-83E6-98B3549A6FDB}"/>
            </c:ext>
          </c:extLst>
        </c:ser>
        <c:ser>
          <c:idx val="2"/>
          <c:order val="2"/>
          <c:tx>
            <c:strRef>
              <c:f>[1]Sheet1!$A$4</c:f>
              <c:strCache>
                <c:ptCount val="1"/>
                <c:pt idx="0">
                  <c:v>ReSAKSS</c:v>
                </c:pt>
              </c:strCache>
            </c:strRef>
          </c:tx>
          <c:spPr>
            <a:ln w="28575" cap="rnd">
              <a:solidFill>
                <a:schemeClr val="accent3"/>
              </a:solidFill>
              <a:round/>
            </a:ln>
            <a:effectLst/>
          </c:spPr>
          <c:marker>
            <c:symbol val="none"/>
          </c:marker>
          <c:cat>
            <c:numRef>
              <c:f>[1]Sheet1!$B$1:$J$1</c:f>
              <c:numCache>
                <c:formatCode>General</c:formatCode>
                <c:ptCount val="9"/>
                <c:pt idx="0">
                  <c:v>2007</c:v>
                </c:pt>
                <c:pt idx="1">
                  <c:v>2008</c:v>
                </c:pt>
                <c:pt idx="2">
                  <c:v>2009</c:v>
                </c:pt>
                <c:pt idx="3">
                  <c:v>2010</c:v>
                </c:pt>
                <c:pt idx="4">
                  <c:v>2011</c:v>
                </c:pt>
                <c:pt idx="5">
                  <c:v>2012</c:v>
                </c:pt>
                <c:pt idx="6">
                  <c:v>2013</c:v>
                </c:pt>
                <c:pt idx="7">
                  <c:v>2014</c:v>
                </c:pt>
                <c:pt idx="8">
                  <c:v>2015</c:v>
                </c:pt>
              </c:numCache>
            </c:numRef>
          </c:cat>
          <c:val>
            <c:numRef>
              <c:f>[1]Sheet1!$B$4:$J$4</c:f>
              <c:numCache>
                <c:formatCode>General</c:formatCode>
                <c:ptCount val="9"/>
                <c:pt idx="0">
                  <c:v>150</c:v>
                </c:pt>
                <c:pt idx="1">
                  <c:v>265</c:v>
                </c:pt>
                <c:pt idx="2">
                  <c:v>351</c:v>
                </c:pt>
                <c:pt idx="3">
                  <c:v>421</c:v>
                </c:pt>
                <c:pt idx="4">
                  <c:v>410</c:v>
                </c:pt>
                <c:pt idx="5">
                  <c:v>264</c:v>
                </c:pt>
                <c:pt idx="6">
                  <c:v>302</c:v>
                </c:pt>
                <c:pt idx="7">
                  <c:v>280</c:v>
                </c:pt>
                <c:pt idx="8">
                  <c:v>0</c:v>
                </c:pt>
              </c:numCache>
            </c:numRef>
          </c:val>
          <c:smooth val="0"/>
          <c:extLst xmlns:c16r2="http://schemas.microsoft.com/office/drawing/2015/06/chart">
            <c:ext xmlns:c16="http://schemas.microsoft.com/office/drawing/2014/chart" uri="{C3380CC4-5D6E-409C-BE32-E72D297353CC}">
              <c16:uniqueId val="{00000002-ECFF-45F5-83E6-98B3549A6FDB}"/>
            </c:ext>
          </c:extLst>
        </c:ser>
        <c:dLbls>
          <c:showLegendKey val="0"/>
          <c:showVal val="0"/>
          <c:showCatName val="0"/>
          <c:showSerName val="0"/>
          <c:showPercent val="0"/>
          <c:showBubbleSize val="0"/>
        </c:dLbls>
        <c:smooth val="0"/>
        <c:axId val="671400520"/>
        <c:axId val="671399736"/>
      </c:lineChart>
      <c:catAx>
        <c:axId val="671400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1399736"/>
        <c:crosses val="autoZero"/>
        <c:auto val="1"/>
        <c:lblAlgn val="ctr"/>
        <c:lblOffset val="100"/>
        <c:noMultiLvlLbl val="0"/>
      </c:catAx>
      <c:valAx>
        <c:axId val="671399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1400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Tanzania Actual v. Budgeted, Actual Agriculture</a:t>
            </a:r>
            <a:r>
              <a:rPr lang="en-US" baseline="0"/>
              <a:t> Expenditure </a:t>
            </a:r>
            <a:br>
              <a:rPr lang="en-US" baseline="0"/>
            </a:br>
            <a:r>
              <a:rPr lang="en-US" baseline="0"/>
              <a:t>as % of Total Public Expenditure</a:t>
            </a:r>
            <a:endParaRPr lang="en-US"/>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Budgeted v. Actual</c:v>
          </c:tx>
          <c:spPr>
            <a:solidFill>
              <a:schemeClr val="accent1"/>
            </a:solidFill>
            <a:ln>
              <a:noFill/>
            </a:ln>
            <a:effectLst/>
          </c:spPr>
          <c:invertIfNegative val="0"/>
          <c:cat>
            <c:multiLvlStrRef>
              <c:f>'Tanzania Charts, 2007-15'!$L$29:$AA$30</c:f>
              <c:multiLvlStrCache>
                <c:ptCount val="16"/>
                <c:lvl>
                  <c:pt idx="0">
                    <c:v>Budgeted</c:v>
                  </c:pt>
                  <c:pt idx="1">
                    <c:v>Actual </c:v>
                  </c:pt>
                  <c:pt idx="2">
                    <c:v>Budgeted</c:v>
                  </c:pt>
                  <c:pt idx="3">
                    <c:v>Actual </c:v>
                  </c:pt>
                  <c:pt idx="4">
                    <c:v>Budgeted</c:v>
                  </c:pt>
                  <c:pt idx="5">
                    <c:v>Actual </c:v>
                  </c:pt>
                  <c:pt idx="6">
                    <c:v>Budgeted</c:v>
                  </c:pt>
                  <c:pt idx="7">
                    <c:v>Actual </c:v>
                  </c:pt>
                  <c:pt idx="8">
                    <c:v>Budgeted</c:v>
                  </c:pt>
                  <c:pt idx="9">
                    <c:v>Actual </c:v>
                  </c:pt>
                  <c:pt idx="10">
                    <c:v>Budgeted</c:v>
                  </c:pt>
                  <c:pt idx="11">
                    <c:v>Actual </c:v>
                  </c:pt>
                  <c:pt idx="12">
                    <c:v>Budgeted</c:v>
                  </c:pt>
                  <c:pt idx="13">
                    <c:v>Actual </c:v>
                  </c:pt>
                  <c:pt idx="14">
                    <c:v>Budgeted</c:v>
                  </c:pt>
                  <c:pt idx="15">
                    <c:v>Actual </c:v>
                  </c:pt>
                </c:lvl>
                <c:lvl>
                  <c:pt idx="0">
                    <c:v>2007</c:v>
                  </c:pt>
                  <c:pt idx="2">
                    <c:v>2008</c:v>
                  </c:pt>
                  <c:pt idx="4">
                    <c:v>2009</c:v>
                  </c:pt>
                  <c:pt idx="6">
                    <c:v>2010</c:v>
                  </c:pt>
                  <c:pt idx="8">
                    <c:v>2011</c:v>
                  </c:pt>
                  <c:pt idx="10">
                    <c:v>2012</c:v>
                  </c:pt>
                  <c:pt idx="12">
                    <c:v>2013</c:v>
                  </c:pt>
                  <c:pt idx="14">
                    <c:v>2014</c:v>
                  </c:pt>
                </c:lvl>
              </c:multiLvlStrCache>
            </c:multiLvlStrRef>
          </c:cat>
          <c:val>
            <c:numRef>
              <c:f>'Tanzania Charts, 2007-15'!$L$31:$AA$31</c:f>
              <c:numCache>
                <c:formatCode>_(* #,##0_);_(* \(#,##0\);_(* "-"??_);_(@_)</c:formatCode>
                <c:ptCount val="16"/>
                <c:pt idx="0">
                  <c:v>11211.778839999999</c:v>
                </c:pt>
                <c:pt idx="1">
                  <c:v>11243.949329999999</c:v>
                </c:pt>
                <c:pt idx="2">
                  <c:v>13553.74008</c:v>
                </c:pt>
                <c:pt idx="3">
                  <c:v>12327.33697</c:v>
                </c:pt>
                <c:pt idx="4">
                  <c:v>19152.85972</c:v>
                </c:pt>
                <c:pt idx="5">
                  <c:v>17944.070179999999</c:v>
                </c:pt>
                <c:pt idx="6">
                  <c:v>24090.991320000001</c:v>
                </c:pt>
                <c:pt idx="7">
                  <c:v>22548.25978</c:v>
                </c:pt>
                <c:pt idx="8">
                  <c:v>23670.708979999999</c:v>
                </c:pt>
                <c:pt idx="9">
                  <c:v>22137.664940000002</c:v>
                </c:pt>
                <c:pt idx="10">
                  <c:v>36371.969990000005</c:v>
                </c:pt>
                <c:pt idx="11">
                  <c:v>31650.265649999998</c:v>
                </c:pt>
                <c:pt idx="12">
                  <c:v>10563.938840000001</c:v>
                </c:pt>
                <c:pt idx="13">
                  <c:v>9240.9156079999993</c:v>
                </c:pt>
                <c:pt idx="14">
                  <c:v>16035.210070000001</c:v>
                </c:pt>
                <c:pt idx="15">
                  <c:v>14052.04384</c:v>
                </c:pt>
              </c:numCache>
            </c:numRef>
          </c:val>
          <c:extLst xmlns:c16r2="http://schemas.microsoft.com/office/drawing/2015/06/chart">
            <c:ext xmlns:c16="http://schemas.microsoft.com/office/drawing/2014/chart" uri="{C3380CC4-5D6E-409C-BE32-E72D297353CC}">
              <c16:uniqueId val="{00000000-0F53-44DF-8E80-509A89BC3347}"/>
            </c:ext>
          </c:extLst>
        </c:ser>
        <c:dLbls>
          <c:showLegendKey val="0"/>
          <c:showVal val="0"/>
          <c:showCatName val="0"/>
          <c:showSerName val="0"/>
          <c:showPercent val="0"/>
          <c:showBubbleSize val="0"/>
        </c:dLbls>
        <c:gapWidth val="219"/>
        <c:axId val="671404832"/>
        <c:axId val="671404440"/>
      </c:barChart>
      <c:scatterChart>
        <c:scatterStyle val="lineMarker"/>
        <c:varyColors val="0"/>
        <c:ser>
          <c:idx val="1"/>
          <c:order val="1"/>
          <c:tx>
            <c:v>% of Total Expenditure, Actual</c:v>
          </c:tx>
          <c:spPr>
            <a:ln w="28575" cap="rnd">
              <a:solidFill>
                <a:schemeClr val="accent2"/>
              </a:solidFill>
              <a:round/>
            </a:ln>
            <a:effectLst/>
          </c:spPr>
          <c:marker>
            <c:symbol val="circle"/>
            <c:size val="5"/>
            <c:spPr>
              <a:solidFill>
                <a:schemeClr val="accent2"/>
              </a:solidFill>
              <a:ln w="9525">
                <a:solidFill>
                  <a:schemeClr val="accent2"/>
                </a:solidFill>
              </a:ln>
              <a:effectLst/>
            </c:spPr>
          </c:marker>
          <c:yVal>
            <c:numRef>
              <c:f>'Tanzania Charts, 2007-15'!$L$32:$AA$32</c:f>
              <c:numCache>
                <c:formatCode>0.0%</c:formatCode>
                <c:ptCount val="16"/>
                <c:pt idx="1">
                  <c:v>3.3590314383518491E-2</c:v>
                </c:pt>
                <c:pt idx="3">
                  <c:v>4.3015860030300591E-2</c:v>
                </c:pt>
                <c:pt idx="5">
                  <c:v>3.9936268288086753E-2</c:v>
                </c:pt>
                <c:pt idx="7">
                  <c:v>5.2093633302248574E-2</c:v>
                </c:pt>
                <c:pt idx="9">
                  <c:v>4.4970113568026618E-2</c:v>
                </c:pt>
                <c:pt idx="11">
                  <c:v>4.0115091789197477E-2</c:v>
                </c:pt>
                <c:pt idx="13">
                  <c:v>3.5589526251507124E-2</c:v>
                </c:pt>
                <c:pt idx="15">
                  <c:v>4.0785528868736376E-2</c:v>
                </c:pt>
              </c:numCache>
            </c:numRef>
          </c:yVal>
          <c:smooth val="0"/>
          <c:extLst xmlns:c16r2="http://schemas.microsoft.com/office/drawing/2015/06/chart">
            <c:ext xmlns:c16="http://schemas.microsoft.com/office/drawing/2014/chart" uri="{C3380CC4-5D6E-409C-BE32-E72D297353CC}">
              <c16:uniqueId val="{00000004-93CA-4835-856F-59CA363DF6E8}"/>
            </c:ext>
          </c:extLst>
        </c:ser>
        <c:dLbls>
          <c:showLegendKey val="0"/>
          <c:showVal val="0"/>
          <c:showCatName val="0"/>
          <c:showSerName val="0"/>
          <c:showPercent val="0"/>
          <c:showBubbleSize val="0"/>
        </c:dLbls>
        <c:axId val="671409536"/>
        <c:axId val="671407968"/>
      </c:scatterChart>
      <c:catAx>
        <c:axId val="67140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1404440"/>
        <c:crosses val="autoZero"/>
        <c:auto val="1"/>
        <c:lblAlgn val="ctr"/>
        <c:lblOffset val="100"/>
        <c:noMultiLvlLbl val="0"/>
      </c:catAx>
      <c:valAx>
        <c:axId val="6714044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Million</a:t>
                </a:r>
                <a:r>
                  <a:rPr lang="en-US" baseline="0"/>
                  <a:t> Naira</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1404832"/>
        <c:crosses val="autoZero"/>
        <c:crossBetween val="between"/>
      </c:valAx>
      <c:valAx>
        <c:axId val="67140796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total expenditure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1409536"/>
        <c:crosses val="max"/>
        <c:crossBetween val="midCat"/>
      </c:valAx>
      <c:valAx>
        <c:axId val="671409536"/>
        <c:scaling>
          <c:orientation val="minMax"/>
        </c:scaling>
        <c:delete val="1"/>
        <c:axPos val="b"/>
        <c:numFmt formatCode="General" sourceLinked="1"/>
        <c:majorTickMark val="out"/>
        <c:minorTickMark val="none"/>
        <c:tickLblPos val="nextTo"/>
        <c:crossAx val="67140796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19050</xdr:rowOff>
    </xdr:from>
    <xdr:to>
      <xdr:col>2</xdr:col>
      <xdr:colOff>3409950</xdr:colOff>
      <xdr:row>6</xdr:row>
      <xdr:rowOff>63607</xdr:rowOff>
    </xdr:to>
    <xdr:pic>
      <xdr:nvPicPr>
        <xdr:cNvPr id="2" name="Picture 1">
          <a:extLst>
            <a:ext uri="{FF2B5EF4-FFF2-40B4-BE49-F238E27FC236}">
              <a16:creationId xmlns:a16="http://schemas.microsoft.com/office/drawing/2014/main" xmlns="" id="{EAC39D32-02D6-4C87-98EF-A6DCDCFE8F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19075"/>
          <a:ext cx="7991475" cy="1044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609599</xdr:colOff>
      <xdr:row>0</xdr:row>
      <xdr:rowOff>190499</xdr:rowOff>
    </xdr:from>
    <xdr:to>
      <xdr:col>10</xdr:col>
      <xdr:colOff>0</xdr:colOff>
      <xdr:row>21</xdr:row>
      <xdr:rowOff>0</xdr:rowOff>
    </xdr:to>
    <xdr:graphicFrame macro="">
      <xdr:nvGraphicFramePr>
        <xdr:cNvPr id="2" name="Chart 1">
          <a:extLst>
            <a:ext uri="{FF2B5EF4-FFF2-40B4-BE49-F238E27FC236}">
              <a16:creationId xmlns:a16="http://schemas.microsoft.com/office/drawing/2014/main" xmlns="" id="{9A961DA7-C411-4AC8-9693-0B3E1604EC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xdr:rowOff>
    </xdr:from>
    <xdr:to>
      <xdr:col>20</xdr:col>
      <xdr:colOff>0</xdr:colOff>
      <xdr:row>21</xdr:row>
      <xdr:rowOff>1</xdr:rowOff>
    </xdr:to>
    <xdr:graphicFrame macro="">
      <xdr:nvGraphicFramePr>
        <xdr:cNvPr id="3" name="Chart 2">
          <a:extLst>
            <a:ext uri="{FF2B5EF4-FFF2-40B4-BE49-F238E27FC236}">
              <a16:creationId xmlns:a16="http://schemas.microsoft.com/office/drawing/2014/main" xmlns="" id="{233CD4BC-1E22-463B-B801-16EA318D85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590549</xdr:colOff>
      <xdr:row>21</xdr:row>
      <xdr:rowOff>171450</xdr:rowOff>
    </xdr:from>
    <xdr:to>
      <xdr:col>9</xdr:col>
      <xdr:colOff>581024</xdr:colOff>
      <xdr:row>37</xdr:row>
      <xdr:rowOff>19050</xdr:rowOff>
    </xdr:to>
    <xdr:graphicFrame macro="">
      <xdr:nvGraphicFramePr>
        <xdr:cNvPr id="4" name="Chart 3">
          <a:extLst>
            <a:ext uri="{FF2B5EF4-FFF2-40B4-BE49-F238E27FC236}">
              <a16:creationId xmlns:a16="http://schemas.microsoft.com/office/drawing/2014/main" xmlns="" id="{B6795182-0255-4086-B5DD-6207BB1F4C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9524</xdr:colOff>
      <xdr:row>32</xdr:row>
      <xdr:rowOff>95249</xdr:rowOff>
    </xdr:from>
    <xdr:to>
      <xdr:col>20</xdr:col>
      <xdr:colOff>142875</xdr:colOff>
      <xdr:row>47</xdr:row>
      <xdr:rowOff>123824</xdr:rowOff>
    </xdr:to>
    <xdr:graphicFrame macro="">
      <xdr:nvGraphicFramePr>
        <xdr:cNvPr id="5" name="Chart 4">
          <a:extLst>
            <a:ext uri="{FF2B5EF4-FFF2-40B4-BE49-F238E27FC236}">
              <a16:creationId xmlns:a16="http://schemas.microsoft.com/office/drawing/2014/main" xmlns="" id="{C8D35D50-48A1-407A-8929-3298BA419A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35</xdr:row>
      <xdr:rowOff>0</xdr:rowOff>
    </xdr:from>
    <xdr:to>
      <xdr:col>5</xdr:col>
      <xdr:colOff>12700</xdr:colOff>
      <xdr:row>35</xdr:row>
      <xdr:rowOff>12700</xdr:rowOff>
    </xdr:to>
    <xdr:pic>
      <xdr:nvPicPr>
        <xdr:cNvPr id="2" name="Picture 1"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5800" y="711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75</xdr:row>
      <xdr:rowOff>0</xdr:rowOff>
    </xdr:from>
    <xdr:to>
      <xdr:col>0</xdr:col>
      <xdr:colOff>12700</xdr:colOff>
      <xdr:row>75</xdr:row>
      <xdr:rowOff>12700</xdr:rowOff>
    </xdr:to>
    <xdr:pic>
      <xdr:nvPicPr>
        <xdr:cNvPr id="3" name="Picture 2"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91</xdr:row>
      <xdr:rowOff>0</xdr:rowOff>
    </xdr:from>
    <xdr:to>
      <xdr:col>0</xdr:col>
      <xdr:colOff>12700</xdr:colOff>
      <xdr:row>91</xdr:row>
      <xdr:rowOff>12700</xdr:rowOff>
    </xdr:to>
    <xdr:pic>
      <xdr:nvPicPr>
        <xdr:cNvPr id="4" name="Picture 3"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91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96</xdr:row>
      <xdr:rowOff>0</xdr:rowOff>
    </xdr:from>
    <xdr:to>
      <xdr:col>0</xdr:col>
      <xdr:colOff>12700</xdr:colOff>
      <xdr:row>96</xdr:row>
      <xdr:rowOff>12700</xdr:rowOff>
    </xdr:to>
    <xdr:pic>
      <xdr:nvPicPr>
        <xdr:cNvPr id="5" name="Picture 4"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507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104</xdr:row>
      <xdr:rowOff>0</xdr:rowOff>
    </xdr:from>
    <xdr:to>
      <xdr:col>0</xdr:col>
      <xdr:colOff>12700</xdr:colOff>
      <xdr:row>104</xdr:row>
      <xdr:rowOff>12700</xdr:rowOff>
    </xdr:to>
    <xdr:pic>
      <xdr:nvPicPr>
        <xdr:cNvPr id="6" name="Picture 5"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1328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110</xdr:row>
      <xdr:rowOff>0</xdr:rowOff>
    </xdr:from>
    <xdr:to>
      <xdr:col>4</xdr:col>
      <xdr:colOff>12700</xdr:colOff>
      <xdr:row>110</xdr:row>
      <xdr:rowOff>12700</xdr:rowOff>
    </xdr:to>
    <xdr:pic>
      <xdr:nvPicPr>
        <xdr:cNvPr id="7" name="Picture 6"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2235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110</xdr:row>
      <xdr:rowOff>0</xdr:rowOff>
    </xdr:from>
    <xdr:to>
      <xdr:col>0</xdr:col>
      <xdr:colOff>12700</xdr:colOff>
      <xdr:row>110</xdr:row>
      <xdr:rowOff>12700</xdr:rowOff>
    </xdr:to>
    <xdr:pic>
      <xdr:nvPicPr>
        <xdr:cNvPr id="8" name="Picture 7"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5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117</xdr:row>
      <xdr:rowOff>0</xdr:rowOff>
    </xdr:from>
    <xdr:to>
      <xdr:col>0</xdr:col>
      <xdr:colOff>12700</xdr:colOff>
      <xdr:row>117</xdr:row>
      <xdr:rowOff>12700</xdr:rowOff>
    </xdr:to>
    <xdr:pic>
      <xdr:nvPicPr>
        <xdr:cNvPr id="9" name="Picture 8"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774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123</xdr:row>
      <xdr:rowOff>0</xdr:rowOff>
    </xdr:from>
    <xdr:to>
      <xdr:col>5</xdr:col>
      <xdr:colOff>12700</xdr:colOff>
      <xdr:row>123</xdr:row>
      <xdr:rowOff>12700</xdr:rowOff>
    </xdr:to>
    <xdr:pic>
      <xdr:nvPicPr>
        <xdr:cNvPr id="10" name="Picture 9"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5800" y="249936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126</xdr:row>
      <xdr:rowOff>0</xdr:rowOff>
    </xdr:from>
    <xdr:to>
      <xdr:col>0</xdr:col>
      <xdr:colOff>12700</xdr:colOff>
      <xdr:row>126</xdr:row>
      <xdr:rowOff>12700</xdr:rowOff>
    </xdr:to>
    <xdr:pic>
      <xdr:nvPicPr>
        <xdr:cNvPr id="11" name="Picture 10"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603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132</xdr:row>
      <xdr:rowOff>0</xdr:rowOff>
    </xdr:from>
    <xdr:to>
      <xdr:col>0</xdr:col>
      <xdr:colOff>12700</xdr:colOff>
      <xdr:row>132</xdr:row>
      <xdr:rowOff>12700</xdr:rowOff>
    </xdr:to>
    <xdr:pic>
      <xdr:nvPicPr>
        <xdr:cNvPr id="12" name="Picture 11"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822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136</xdr:row>
      <xdr:rowOff>0</xdr:rowOff>
    </xdr:from>
    <xdr:to>
      <xdr:col>0</xdr:col>
      <xdr:colOff>12700</xdr:colOff>
      <xdr:row>136</xdr:row>
      <xdr:rowOff>12700</xdr:rowOff>
    </xdr:to>
    <xdr:pic>
      <xdr:nvPicPr>
        <xdr:cNvPr id="13" name="Picture 12"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635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143</xdr:row>
      <xdr:rowOff>0</xdr:rowOff>
    </xdr:from>
    <xdr:to>
      <xdr:col>0</xdr:col>
      <xdr:colOff>12700</xdr:colOff>
      <xdr:row>143</xdr:row>
      <xdr:rowOff>12700</xdr:rowOff>
    </xdr:to>
    <xdr:pic>
      <xdr:nvPicPr>
        <xdr:cNvPr id="14" name="Picture 13"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0576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150</xdr:row>
      <xdr:rowOff>0</xdr:rowOff>
    </xdr:from>
    <xdr:to>
      <xdr:col>0</xdr:col>
      <xdr:colOff>12700</xdr:colOff>
      <xdr:row>150</xdr:row>
      <xdr:rowOff>12700</xdr:rowOff>
    </xdr:to>
    <xdr:pic>
      <xdr:nvPicPr>
        <xdr:cNvPr id="15" name="Picture 14"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480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146</xdr:row>
      <xdr:rowOff>0</xdr:rowOff>
    </xdr:from>
    <xdr:to>
      <xdr:col>0</xdr:col>
      <xdr:colOff>12700</xdr:colOff>
      <xdr:row>146</xdr:row>
      <xdr:rowOff>12700</xdr:rowOff>
    </xdr:to>
    <xdr:pic>
      <xdr:nvPicPr>
        <xdr:cNvPr id="16" name="Picture 15"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667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157</xdr:row>
      <xdr:rowOff>0</xdr:rowOff>
    </xdr:from>
    <xdr:to>
      <xdr:col>0</xdr:col>
      <xdr:colOff>12700</xdr:colOff>
      <xdr:row>157</xdr:row>
      <xdr:rowOff>12700</xdr:rowOff>
    </xdr:to>
    <xdr:pic>
      <xdr:nvPicPr>
        <xdr:cNvPr id="17" name="Picture 16"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902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162</xdr:row>
      <xdr:rowOff>0</xdr:rowOff>
    </xdr:from>
    <xdr:to>
      <xdr:col>0</xdr:col>
      <xdr:colOff>12700</xdr:colOff>
      <xdr:row>162</xdr:row>
      <xdr:rowOff>12700</xdr:rowOff>
    </xdr:to>
    <xdr:pic>
      <xdr:nvPicPr>
        <xdr:cNvPr id="18" name="Picture 17"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918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167</xdr:row>
      <xdr:rowOff>0</xdr:rowOff>
    </xdr:from>
    <xdr:to>
      <xdr:col>0</xdr:col>
      <xdr:colOff>12700</xdr:colOff>
      <xdr:row>167</xdr:row>
      <xdr:rowOff>12700</xdr:rowOff>
    </xdr:to>
    <xdr:pic>
      <xdr:nvPicPr>
        <xdr:cNvPr id="19" name="Picture 18" descr="https://stats.oecd.org/img/transpar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934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EPAR/Working%20Files/341%20-%20Ag%20Public%20Expenditures/Task%204%20-%20Trends%20in%20Public%20Agricultural%20Expenditures/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
          <cell r="B1">
            <v>2007</v>
          </cell>
          <cell r="C1">
            <v>2008</v>
          </cell>
          <cell r="D1">
            <v>2009</v>
          </cell>
          <cell r="E1">
            <v>2010</v>
          </cell>
          <cell r="F1">
            <v>2011</v>
          </cell>
          <cell r="G1">
            <v>2012</v>
          </cell>
          <cell r="H1">
            <v>2013</v>
          </cell>
          <cell r="I1">
            <v>2014</v>
          </cell>
          <cell r="J1">
            <v>2015</v>
          </cell>
        </row>
        <row r="2">
          <cell r="A2" t="str">
            <v>FAOSTAT</v>
          </cell>
          <cell r="B2">
            <v>82.63</v>
          </cell>
          <cell r="C2">
            <v>142.34</v>
          </cell>
          <cell r="D2">
            <v>122.36</v>
          </cell>
          <cell r="E2">
            <v>137.65</v>
          </cell>
          <cell r="F2">
            <v>109.88</v>
          </cell>
          <cell r="G2">
            <v>168.22</v>
          </cell>
          <cell r="H2">
            <v>186.71</v>
          </cell>
          <cell r="I2">
            <v>191.13</v>
          </cell>
          <cell r="J2">
            <v>87.94</v>
          </cell>
        </row>
        <row r="3">
          <cell r="A3" t="str">
            <v>SPEED</v>
          </cell>
          <cell r="B3">
            <v>116.8656051158905</v>
          </cell>
          <cell r="C3">
            <v>217.40265190601349</v>
          </cell>
          <cell r="D3">
            <v>416.47741198539734</v>
          </cell>
          <cell r="E3">
            <v>0</v>
          </cell>
          <cell r="F3">
            <v>0</v>
          </cell>
          <cell r="G3">
            <v>0</v>
          </cell>
          <cell r="H3">
            <v>0</v>
          </cell>
          <cell r="I3">
            <v>0</v>
          </cell>
          <cell r="J3">
            <v>0</v>
          </cell>
        </row>
        <row r="4">
          <cell r="A4" t="str">
            <v>ReSAKSS</v>
          </cell>
          <cell r="B4">
            <v>150</v>
          </cell>
          <cell r="C4">
            <v>265</v>
          </cell>
          <cell r="D4">
            <v>351</v>
          </cell>
          <cell r="E4">
            <v>421</v>
          </cell>
          <cell r="F4">
            <v>410</v>
          </cell>
          <cell r="G4">
            <v>264</v>
          </cell>
          <cell r="H4">
            <v>302</v>
          </cell>
          <cell r="I4">
            <v>280</v>
          </cell>
          <cell r="J4">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35"/>
  <sheetViews>
    <sheetView tabSelected="1" workbookViewId="0">
      <selection activeCell="B14" sqref="B14:C14"/>
    </sheetView>
  </sheetViews>
  <sheetFormatPr defaultColWidth="8.85546875" defaultRowHeight="15"/>
  <cols>
    <col min="1" max="1" width="12.140625" style="238" customWidth="1"/>
    <col min="2" max="2" width="58.28515625" style="238" customWidth="1"/>
    <col min="3" max="3" width="53.85546875" style="238" customWidth="1"/>
    <col min="4" max="4" width="88.28515625" style="238" customWidth="1"/>
    <col min="5" max="5" width="40.7109375" style="238" customWidth="1"/>
    <col min="6" max="16384" width="8.85546875" style="238"/>
  </cols>
  <sheetData>
    <row r="1" spans="1:4" ht="15.75">
      <c r="A1" s="237"/>
      <c r="B1" s="237"/>
      <c r="C1" s="237"/>
      <c r="D1" s="237"/>
    </row>
    <row r="2" spans="1:4" ht="15.75">
      <c r="A2" s="237"/>
      <c r="B2" s="237"/>
      <c r="C2" s="237"/>
      <c r="D2" s="237"/>
    </row>
    <row r="3" spans="1:4" ht="15.75">
      <c r="A3" s="237"/>
      <c r="B3" s="237"/>
      <c r="C3" s="237"/>
      <c r="D3" s="237"/>
    </row>
    <row r="4" spans="1:4" ht="15.75">
      <c r="A4" s="237"/>
      <c r="B4" s="237"/>
      <c r="C4" s="237"/>
      <c r="D4" s="237"/>
    </row>
    <row r="5" spans="1:4" ht="15.75">
      <c r="A5" s="237"/>
      <c r="B5" s="237"/>
      <c r="C5" s="237"/>
      <c r="D5" s="237"/>
    </row>
    <row r="6" spans="1:4" ht="15.75">
      <c r="A6" s="237"/>
      <c r="B6" s="237"/>
      <c r="C6" s="237"/>
      <c r="D6" s="237"/>
    </row>
    <row r="7" spans="1:4" ht="15.75">
      <c r="A7" s="237"/>
      <c r="B7" s="237"/>
      <c r="C7" s="237"/>
      <c r="D7" s="237"/>
    </row>
    <row r="8" spans="1:4" ht="15.75">
      <c r="A8" s="237"/>
      <c r="B8" s="237"/>
      <c r="C8" s="237"/>
      <c r="D8" s="237"/>
    </row>
    <row r="9" spans="1:4" ht="60.75" customHeight="1">
      <c r="A9" s="237"/>
      <c r="B9" s="239" t="s">
        <v>607</v>
      </c>
      <c r="C9" s="240" t="s">
        <v>490</v>
      </c>
    </row>
    <row r="10" spans="1:4" ht="15.75">
      <c r="A10" s="237"/>
      <c r="B10" s="241" t="s">
        <v>491</v>
      </c>
      <c r="C10" s="242">
        <v>42881</v>
      </c>
      <c r="D10" s="237"/>
    </row>
    <row r="11" spans="1:4" ht="15.75">
      <c r="A11" s="237"/>
      <c r="B11" s="237" t="s">
        <v>492</v>
      </c>
      <c r="C11" s="237"/>
      <c r="D11" s="237"/>
    </row>
    <row r="12" spans="1:4" ht="66" customHeight="1">
      <c r="A12" s="237"/>
      <c r="B12" s="420" t="s">
        <v>609</v>
      </c>
      <c r="C12" s="420"/>
      <c r="D12" s="237"/>
    </row>
    <row r="13" spans="1:4" ht="15.75">
      <c r="A13" s="237"/>
      <c r="B13" s="243"/>
      <c r="C13" s="243"/>
      <c r="D13" s="237"/>
    </row>
    <row r="14" spans="1:4" ht="47.45" customHeight="1">
      <c r="A14" s="237"/>
      <c r="B14" s="421" t="s">
        <v>493</v>
      </c>
      <c r="C14" s="421"/>
      <c r="D14" s="237"/>
    </row>
    <row r="15" spans="1:4" ht="21" customHeight="1">
      <c r="A15" s="237"/>
      <c r="B15" s="422" t="s">
        <v>494</v>
      </c>
      <c r="C15" s="422"/>
      <c r="D15" s="237"/>
    </row>
    <row r="16" spans="1:4" ht="15.75" customHeight="1">
      <c r="A16" s="237"/>
      <c r="C16" s="237"/>
      <c r="D16" s="237"/>
    </row>
    <row r="17" spans="1:4" ht="155.25" customHeight="1">
      <c r="A17" s="244"/>
      <c r="B17" s="423" t="s">
        <v>608</v>
      </c>
      <c r="C17" s="424"/>
      <c r="D17" s="244"/>
    </row>
    <row r="18" spans="1:4" ht="15.75">
      <c r="A18" s="244"/>
      <c r="B18" s="244"/>
      <c r="C18" s="244"/>
      <c r="D18" s="244"/>
    </row>
    <row r="19" spans="1:4" ht="15.75">
      <c r="A19" s="244"/>
      <c r="B19" s="244"/>
      <c r="C19" s="244"/>
      <c r="D19" s="244"/>
    </row>
    <row r="20" spans="1:4" ht="15.75">
      <c r="A20" s="244"/>
      <c r="B20" s="244"/>
      <c r="C20" s="244"/>
      <c r="D20" s="244"/>
    </row>
    <row r="21" spans="1:4" ht="15.75">
      <c r="A21" s="244"/>
      <c r="B21" s="244"/>
      <c r="C21" s="244"/>
      <c r="D21" s="244"/>
    </row>
    <row r="22" spans="1:4" ht="15.75">
      <c r="A22" s="244"/>
      <c r="B22" s="244"/>
      <c r="C22" s="244"/>
      <c r="D22" s="244"/>
    </row>
    <row r="23" spans="1:4" ht="15.75">
      <c r="A23" s="244"/>
      <c r="B23" s="244"/>
      <c r="C23" s="244"/>
      <c r="D23" s="244"/>
    </row>
    <row r="24" spans="1:4" ht="15.75">
      <c r="A24" s="244"/>
      <c r="B24" s="244"/>
      <c r="C24" s="244"/>
      <c r="D24" s="244"/>
    </row>
    <row r="25" spans="1:4" ht="15.75">
      <c r="A25" s="244"/>
      <c r="B25" s="244"/>
      <c r="C25" s="244"/>
      <c r="D25" s="244"/>
    </row>
    <row r="26" spans="1:4" ht="15.75">
      <c r="A26" s="244"/>
      <c r="B26" s="244"/>
      <c r="C26" s="244"/>
      <c r="D26" s="244"/>
    </row>
    <row r="27" spans="1:4" ht="15.75">
      <c r="A27" s="244"/>
      <c r="B27" s="244"/>
      <c r="C27" s="244"/>
      <c r="D27" s="244"/>
    </row>
    <row r="28" spans="1:4" ht="15.75">
      <c r="A28" s="244"/>
      <c r="B28" s="244"/>
      <c r="C28" s="244"/>
      <c r="D28" s="244"/>
    </row>
    <row r="29" spans="1:4" ht="15.75">
      <c r="A29" s="244"/>
      <c r="B29" s="244"/>
      <c r="C29" s="244"/>
      <c r="D29" s="244"/>
    </row>
    <row r="30" spans="1:4" ht="15.75">
      <c r="A30" s="244"/>
      <c r="B30" s="244"/>
      <c r="C30" s="244"/>
      <c r="D30" s="244"/>
    </row>
    <row r="31" spans="1:4" ht="15.75">
      <c r="A31" s="244"/>
      <c r="B31" s="244"/>
      <c r="C31" s="244"/>
      <c r="D31" s="244"/>
    </row>
    <row r="32" spans="1:4" ht="15.75">
      <c r="A32" s="244"/>
      <c r="B32" s="244"/>
      <c r="C32" s="244"/>
      <c r="D32" s="244"/>
    </row>
    <row r="33" spans="1:4" ht="15.75">
      <c r="A33" s="244"/>
      <c r="B33" s="244"/>
      <c r="C33" s="244"/>
      <c r="D33" s="244"/>
    </row>
    <row r="34" spans="1:4" ht="15.75">
      <c r="A34" s="244"/>
      <c r="B34" s="244"/>
      <c r="C34" s="244"/>
      <c r="D34" s="244"/>
    </row>
    <row r="35" spans="1:4">
      <c r="A35" s="245"/>
      <c r="B35" s="245"/>
      <c r="C35" s="245"/>
      <c r="D35" s="245"/>
    </row>
  </sheetData>
  <mergeCells count="4">
    <mergeCell ref="B12:C12"/>
    <mergeCell ref="B14:C14"/>
    <mergeCell ref="B15:C15"/>
    <mergeCell ref="B17:C1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N22"/>
  <sheetViews>
    <sheetView zoomScaleNormal="100" zoomScalePageLayoutView="92" workbookViewId="0">
      <selection activeCell="D14" sqref="D14"/>
    </sheetView>
  </sheetViews>
  <sheetFormatPr defaultColWidth="8.85546875" defaultRowHeight="12.75"/>
  <cols>
    <col min="1" max="1" width="33" style="2" customWidth="1"/>
    <col min="2" max="2" width="19.85546875" style="2" customWidth="1"/>
    <col min="3" max="3" width="19.140625" style="2" customWidth="1"/>
    <col min="4" max="4" width="27.28515625" style="2" customWidth="1"/>
    <col min="5" max="5" width="13.140625" style="2" customWidth="1"/>
    <col min="6" max="6" width="19.42578125" style="2" customWidth="1"/>
    <col min="7" max="17" width="9.28515625" style="2" bestFit="1" customWidth="1"/>
    <col min="18" max="18" width="10.7109375" style="2" bestFit="1" customWidth="1"/>
    <col min="19" max="19" width="9.28515625" style="2" bestFit="1" customWidth="1"/>
    <col min="20" max="20" width="10.7109375" style="2" bestFit="1" customWidth="1"/>
    <col min="21" max="23" width="9.28515625" style="2" bestFit="1" customWidth="1"/>
    <col min="24" max="24" width="8.85546875" style="2"/>
    <col min="25" max="25" width="93.28515625" style="2" bestFit="1" customWidth="1"/>
    <col min="26" max="26" width="9.28515625" style="8" bestFit="1" customWidth="1"/>
    <col min="27" max="66" width="8.85546875" style="8"/>
    <col min="67" max="16384" width="8.85546875" style="2"/>
  </cols>
  <sheetData>
    <row r="1" spans="1:66">
      <c r="A1" s="1"/>
      <c r="B1" s="1"/>
      <c r="C1" s="1"/>
      <c r="D1" s="1"/>
      <c r="E1" s="1"/>
      <c r="F1" s="26"/>
      <c r="G1" s="429">
        <v>2007</v>
      </c>
      <c r="H1" s="430"/>
      <c r="I1" s="429">
        <v>2008</v>
      </c>
      <c r="J1" s="430"/>
      <c r="K1" s="429">
        <v>2009</v>
      </c>
      <c r="L1" s="430"/>
      <c r="M1" s="446">
        <v>2010</v>
      </c>
      <c r="N1" s="446"/>
      <c r="O1" s="429">
        <v>2011</v>
      </c>
      <c r="P1" s="430"/>
      <c r="Q1" s="446">
        <v>2012</v>
      </c>
      <c r="R1" s="446"/>
      <c r="S1" s="446">
        <v>2013</v>
      </c>
      <c r="T1" s="446"/>
      <c r="U1" s="446">
        <v>2014</v>
      </c>
      <c r="V1" s="446"/>
      <c r="W1" s="446">
        <v>2015</v>
      </c>
      <c r="X1" s="446"/>
      <c r="Y1" s="6" t="s">
        <v>5</v>
      </c>
    </row>
    <row r="2" spans="1:66" s="138" customFormat="1" ht="25.5">
      <c r="A2" s="78" t="s">
        <v>0</v>
      </c>
      <c r="B2" s="3" t="s">
        <v>433</v>
      </c>
      <c r="C2" s="3" t="s">
        <v>428</v>
      </c>
      <c r="D2" s="3" t="s">
        <v>465</v>
      </c>
      <c r="E2" s="3" t="s">
        <v>3</v>
      </c>
      <c r="F2" s="78" t="s">
        <v>408</v>
      </c>
      <c r="G2" s="78" t="s">
        <v>1</v>
      </c>
      <c r="H2" s="78" t="s">
        <v>15</v>
      </c>
      <c r="I2" s="78" t="s">
        <v>1</v>
      </c>
      <c r="J2" s="78" t="s">
        <v>15</v>
      </c>
      <c r="K2" s="78" t="s">
        <v>1</v>
      </c>
      <c r="L2" s="78" t="s">
        <v>15</v>
      </c>
      <c r="M2" s="78" t="s">
        <v>1</v>
      </c>
      <c r="N2" s="78" t="s">
        <v>2</v>
      </c>
      <c r="O2" s="78" t="s">
        <v>1</v>
      </c>
      <c r="P2" s="78" t="s">
        <v>2</v>
      </c>
      <c r="Q2" s="78" t="s">
        <v>1</v>
      </c>
      <c r="R2" s="78" t="s">
        <v>2</v>
      </c>
      <c r="S2" s="78" t="s">
        <v>1</v>
      </c>
      <c r="T2" s="78" t="s">
        <v>2</v>
      </c>
      <c r="U2" s="78" t="s">
        <v>1</v>
      </c>
      <c r="V2" s="78" t="s">
        <v>2</v>
      </c>
      <c r="W2" s="7" t="s">
        <v>371</v>
      </c>
      <c r="X2" s="7" t="s">
        <v>15</v>
      </c>
      <c r="Y2" s="7"/>
      <c r="Z2" s="372"/>
      <c r="AA2" s="372"/>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2"/>
      <c r="BC2" s="372"/>
      <c r="BD2" s="372"/>
      <c r="BE2" s="372"/>
      <c r="BF2" s="372"/>
      <c r="BG2" s="372"/>
      <c r="BH2" s="372"/>
      <c r="BI2" s="372"/>
      <c r="BJ2" s="372"/>
      <c r="BK2" s="372"/>
      <c r="BL2" s="372"/>
      <c r="BM2" s="372"/>
      <c r="BN2" s="372"/>
    </row>
    <row r="3" spans="1:66" s="9" customFormat="1" ht="51">
      <c r="A3" s="142" t="s">
        <v>454</v>
      </c>
      <c r="B3" s="142" t="s">
        <v>436</v>
      </c>
      <c r="C3" s="142" t="s">
        <v>437</v>
      </c>
      <c r="D3" s="95" t="s">
        <v>485</v>
      </c>
      <c r="E3" s="130" t="s">
        <v>20</v>
      </c>
      <c r="F3" s="229" t="s">
        <v>396</v>
      </c>
      <c r="G3" s="230"/>
      <c r="H3" s="28">
        <v>6.54</v>
      </c>
      <c r="I3" s="230"/>
      <c r="J3" s="28">
        <v>10.18</v>
      </c>
      <c r="K3" s="230"/>
      <c r="L3" s="28">
        <v>7.7</v>
      </c>
      <c r="M3" s="230"/>
      <c r="N3" s="28">
        <v>7.49</v>
      </c>
      <c r="O3" s="230"/>
      <c r="P3" s="28">
        <v>7.42</v>
      </c>
      <c r="Q3" s="230"/>
      <c r="R3" s="28">
        <v>6.32</v>
      </c>
      <c r="S3" s="230"/>
      <c r="T3" s="28">
        <v>5.97</v>
      </c>
      <c r="U3" s="230"/>
      <c r="V3" s="230"/>
      <c r="W3" s="230"/>
      <c r="X3" s="230"/>
      <c r="Y3" s="145" t="s">
        <v>486</v>
      </c>
      <c r="Z3" s="401"/>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row>
    <row r="4" spans="1:66" s="30" customFormat="1" ht="51">
      <c r="A4" s="142" t="s">
        <v>454</v>
      </c>
      <c r="B4" s="142" t="s">
        <v>436</v>
      </c>
      <c r="C4" s="142" t="s">
        <v>437</v>
      </c>
      <c r="D4" s="95" t="s">
        <v>485</v>
      </c>
      <c r="E4" s="130" t="s">
        <v>394</v>
      </c>
      <c r="F4" s="368" t="s">
        <v>474</v>
      </c>
      <c r="G4" s="369"/>
      <c r="H4" s="370">
        <v>505310</v>
      </c>
      <c r="I4" s="369"/>
      <c r="J4" s="370">
        <v>999190</v>
      </c>
      <c r="K4" s="369"/>
      <c r="L4" s="370">
        <v>832450</v>
      </c>
      <c r="M4" s="369"/>
      <c r="N4" s="370">
        <v>954890</v>
      </c>
      <c r="O4" s="369"/>
      <c r="P4" s="370">
        <v>954890</v>
      </c>
      <c r="Q4" s="369"/>
      <c r="R4" s="370">
        <v>1029840</v>
      </c>
      <c r="S4" s="369"/>
      <c r="T4" s="370">
        <v>1118080</v>
      </c>
      <c r="U4" s="369"/>
      <c r="V4" s="369"/>
      <c r="W4" s="369"/>
      <c r="X4" s="369"/>
      <c r="Y4" s="146"/>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row>
    <row r="5" spans="1:66" ht="51">
      <c r="A5" s="142" t="s">
        <v>454</v>
      </c>
      <c r="B5" s="142" t="s">
        <v>436</v>
      </c>
      <c r="C5" s="142" t="s">
        <v>437</v>
      </c>
      <c r="D5" s="95" t="s">
        <v>485</v>
      </c>
      <c r="E5" s="130" t="s">
        <v>394</v>
      </c>
      <c r="F5" s="29" t="s">
        <v>395</v>
      </c>
      <c r="G5" s="148"/>
      <c r="H5" s="41">
        <v>12220.75</v>
      </c>
      <c r="I5" s="148"/>
      <c r="J5" s="41">
        <v>22967.15</v>
      </c>
      <c r="K5" s="148"/>
      <c r="L5" s="41">
        <v>17197.509999999998</v>
      </c>
      <c r="M5" s="148"/>
      <c r="N5" s="41">
        <v>20882.95</v>
      </c>
      <c r="O5" s="148"/>
      <c r="P5" s="41">
        <v>20460.259999999998</v>
      </c>
      <c r="Q5" s="148"/>
      <c r="R5" s="41">
        <v>19271.96</v>
      </c>
      <c r="S5" s="148"/>
      <c r="T5" s="41">
        <v>19080.57</v>
      </c>
      <c r="U5" s="148"/>
      <c r="V5" s="148"/>
      <c r="W5" s="148"/>
      <c r="X5" s="148"/>
      <c r="Y5" s="146"/>
    </row>
    <row r="6" spans="1:66" s="55" customFormat="1" ht="51">
      <c r="A6" s="142" t="s">
        <v>454</v>
      </c>
      <c r="B6" s="142" t="s">
        <v>436</v>
      </c>
      <c r="C6" s="142" t="s">
        <v>437</v>
      </c>
      <c r="D6" s="95" t="s">
        <v>485</v>
      </c>
      <c r="E6" s="129" t="s">
        <v>394</v>
      </c>
      <c r="F6" s="52" t="s">
        <v>399</v>
      </c>
      <c r="G6" s="53"/>
      <c r="H6" s="54">
        <v>10180.75</v>
      </c>
      <c r="I6" s="53"/>
      <c r="J6" s="54">
        <v>18526</v>
      </c>
      <c r="K6" s="53"/>
      <c r="L6" s="54">
        <v>14552.06</v>
      </c>
      <c r="M6" s="53"/>
      <c r="N6" s="54">
        <v>15316.43</v>
      </c>
      <c r="O6" s="53"/>
      <c r="P6" s="54">
        <v>14111.36</v>
      </c>
      <c r="Q6" s="53"/>
      <c r="R6" s="54">
        <v>14140.63</v>
      </c>
      <c r="S6" s="53"/>
      <c r="T6" s="54">
        <v>14449.13</v>
      </c>
      <c r="U6" s="53"/>
      <c r="V6" s="53"/>
      <c r="W6" s="53"/>
      <c r="X6" s="53"/>
      <c r="Y6" s="146"/>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row>
    <row r="7" spans="1:66" s="9" customFormat="1" ht="63.75">
      <c r="A7" s="144" t="s">
        <v>455</v>
      </c>
      <c r="B7" s="144" t="s">
        <v>438</v>
      </c>
      <c r="C7" s="144" t="s">
        <v>18</v>
      </c>
      <c r="D7" s="144" t="s">
        <v>487</v>
      </c>
      <c r="E7" s="127" t="s">
        <v>20</v>
      </c>
      <c r="F7" s="27" t="s">
        <v>397</v>
      </c>
      <c r="G7" s="51"/>
      <c r="H7" s="43">
        <v>6.8886585235595703</v>
      </c>
      <c r="I7" s="51"/>
      <c r="J7" s="43">
        <v>10.189775466918945</v>
      </c>
      <c r="K7" s="51"/>
      <c r="L7" s="43">
        <v>7.6991944313049316</v>
      </c>
      <c r="M7" s="51"/>
      <c r="N7" s="43">
        <v>6.2552714347839355</v>
      </c>
      <c r="O7" s="51"/>
      <c r="P7" s="43">
        <v>6.508141040802002</v>
      </c>
      <c r="Q7" s="51"/>
      <c r="R7" s="42"/>
      <c r="S7" s="51"/>
      <c r="T7" s="42"/>
      <c r="U7" s="51"/>
      <c r="V7" s="51"/>
      <c r="W7" s="51"/>
      <c r="X7" s="51"/>
      <c r="Y7" s="147" t="s">
        <v>21</v>
      </c>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row>
    <row r="8" spans="1:66" ht="63.75">
      <c r="A8" s="95" t="s">
        <v>455</v>
      </c>
      <c r="B8" s="95" t="s">
        <v>438</v>
      </c>
      <c r="C8" s="95" t="s">
        <v>18</v>
      </c>
      <c r="D8" s="95" t="s">
        <v>487</v>
      </c>
      <c r="E8" s="127" t="s">
        <v>394</v>
      </c>
      <c r="F8" s="275" t="s">
        <v>398</v>
      </c>
      <c r="G8" s="282"/>
      <c r="H8" s="283">
        <f>40.6431198120117*1000</f>
        <v>40643.119812011697</v>
      </c>
      <c r="I8" s="282"/>
      <c r="J8" s="283">
        <f>73.9586334228515*1000</f>
        <v>73958.633422851504</v>
      </c>
      <c r="K8" s="282"/>
      <c r="L8" s="283">
        <f>58.0940513610839*1000</f>
        <v>58094.051361083897</v>
      </c>
      <c r="M8" s="282"/>
      <c r="N8" s="283">
        <f>51.7738151550292*1000</f>
        <v>51773.815155029195</v>
      </c>
      <c r="O8" s="282"/>
      <c r="P8" s="283">
        <f>53.5450897216796*1000</f>
        <v>53545.0897216796</v>
      </c>
      <c r="Q8" s="282"/>
      <c r="R8" s="282"/>
      <c r="S8" s="282"/>
      <c r="T8" s="282"/>
      <c r="U8" s="282"/>
      <c r="V8" s="282"/>
      <c r="W8" s="282"/>
      <c r="X8" s="282"/>
      <c r="Y8" s="147"/>
    </row>
    <row r="9" spans="1:66" s="55" customFormat="1" ht="63.75">
      <c r="A9" s="143" t="s">
        <v>455</v>
      </c>
      <c r="B9" s="143" t="s">
        <v>438</v>
      </c>
      <c r="C9" s="143" t="s">
        <v>18</v>
      </c>
      <c r="D9" s="143" t="s">
        <v>487</v>
      </c>
      <c r="E9" s="129" t="s">
        <v>394</v>
      </c>
      <c r="F9" s="52" t="s">
        <v>399</v>
      </c>
      <c r="G9" s="53"/>
      <c r="H9" s="56">
        <f>10.1807489395141*1000</f>
        <v>10180.7489395141</v>
      </c>
      <c r="I9" s="53"/>
      <c r="J9" s="56">
        <f>18.5259971618652*1000</f>
        <v>18525.997161865198</v>
      </c>
      <c r="K9" s="53"/>
      <c r="L9" s="56">
        <f>14.552056312561*1000</f>
        <v>14552.056312560999</v>
      </c>
      <c r="M9" s="53"/>
      <c r="N9" s="56">
        <f>12.9688911437988*1000</f>
        <v>12968.891143798799</v>
      </c>
      <c r="O9" s="53"/>
      <c r="P9" s="56">
        <f>13.4125804901123*1000</f>
        <v>13412.580490112299</v>
      </c>
      <c r="Q9" s="53"/>
      <c r="R9" s="53"/>
      <c r="S9" s="53"/>
      <c r="T9" s="53"/>
      <c r="U9" s="53"/>
      <c r="V9" s="53"/>
      <c r="W9" s="53"/>
      <c r="X9" s="53"/>
      <c r="Y9" s="147"/>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199"/>
      <c r="BK9" s="199"/>
      <c r="BL9" s="199"/>
      <c r="BM9" s="199"/>
      <c r="BN9" s="199"/>
    </row>
    <row r="10" spans="1:66" s="105" customFormat="1" ht="51">
      <c r="A10" s="95" t="s">
        <v>432</v>
      </c>
      <c r="B10" s="80" t="s">
        <v>436</v>
      </c>
      <c r="C10" s="95" t="s">
        <v>31</v>
      </c>
      <c r="D10" s="95" t="s">
        <v>606</v>
      </c>
      <c r="E10" s="130" t="s">
        <v>20</v>
      </c>
      <c r="F10" s="40" t="s">
        <v>396</v>
      </c>
      <c r="G10" s="44">
        <v>3.2</v>
      </c>
      <c r="H10" s="44">
        <v>4.2</v>
      </c>
      <c r="I10" s="44">
        <v>4</v>
      </c>
      <c r="J10" s="44">
        <v>4.3</v>
      </c>
      <c r="K10" s="44">
        <v>3.6</v>
      </c>
      <c r="L10" s="44">
        <v>4.0999999999999996</v>
      </c>
      <c r="M10" s="44">
        <v>4</v>
      </c>
      <c r="N10" s="44">
        <v>4.9000000000000004</v>
      </c>
      <c r="O10" s="44">
        <v>4.2</v>
      </c>
      <c r="P10" s="44">
        <v>4.5</v>
      </c>
      <c r="Q10" s="44">
        <v>4.5</v>
      </c>
      <c r="R10" s="44">
        <v>5.4</v>
      </c>
      <c r="S10" s="44">
        <v>4.7</v>
      </c>
      <c r="T10" s="44">
        <v>4.8</v>
      </c>
      <c r="U10" s="44">
        <v>2.4</v>
      </c>
      <c r="V10" s="44">
        <v>2.4</v>
      </c>
      <c r="W10" s="44">
        <v>2</v>
      </c>
      <c r="X10" s="231"/>
      <c r="Y10" s="147" t="s">
        <v>596</v>
      </c>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row>
    <row r="11" spans="1:66" s="31" customFormat="1" ht="51">
      <c r="A11" s="216" t="s">
        <v>432</v>
      </c>
      <c r="B11" s="80" t="s">
        <v>436</v>
      </c>
      <c r="C11" s="217" t="s">
        <v>31</v>
      </c>
      <c r="D11" s="95" t="s">
        <v>606</v>
      </c>
      <c r="E11" s="127" t="s">
        <v>394</v>
      </c>
      <c r="F11" s="368" t="s">
        <v>400</v>
      </c>
      <c r="G11" s="371">
        <v>179710</v>
      </c>
      <c r="H11" s="371">
        <v>200830</v>
      </c>
      <c r="I11" s="371">
        <v>272700</v>
      </c>
      <c r="J11" s="371">
        <v>271170</v>
      </c>
      <c r="K11" s="371">
        <v>287720</v>
      </c>
      <c r="L11" s="371">
        <v>294980</v>
      </c>
      <c r="M11" s="371">
        <v>369830</v>
      </c>
      <c r="N11" s="371">
        <v>403700</v>
      </c>
      <c r="O11" s="371">
        <v>462550</v>
      </c>
      <c r="P11" s="371">
        <v>460370</v>
      </c>
      <c r="Q11" s="371">
        <v>566690</v>
      </c>
      <c r="R11" s="371">
        <v>525210</v>
      </c>
      <c r="S11" s="371">
        <v>640980</v>
      </c>
      <c r="T11" s="371">
        <v>613560</v>
      </c>
      <c r="U11" s="371">
        <v>115310</v>
      </c>
      <c r="V11" s="371">
        <v>101990</v>
      </c>
      <c r="W11" s="371">
        <v>116570</v>
      </c>
      <c r="X11" s="371"/>
      <c r="Y11" s="127"/>
      <c r="Z11" s="372"/>
      <c r="AA11" s="372"/>
      <c r="AB11" s="372"/>
      <c r="AC11" s="372"/>
      <c r="AD11" s="372"/>
      <c r="AE11" s="372"/>
      <c r="AF11" s="372"/>
      <c r="AG11" s="372"/>
      <c r="AH11" s="372"/>
      <c r="AI11" s="372"/>
      <c r="AJ11" s="372"/>
      <c r="AK11" s="372"/>
      <c r="AL11" s="372"/>
      <c r="AM11" s="372"/>
      <c r="AN11" s="372"/>
      <c r="AO11" s="372"/>
      <c r="AP11" s="372"/>
      <c r="AQ11" s="372"/>
      <c r="AR11" s="372"/>
      <c r="AS11" s="372"/>
      <c r="AT11" s="372"/>
      <c r="AU11" s="372"/>
      <c r="AV11" s="372"/>
      <c r="AW11" s="372"/>
      <c r="AX11" s="372"/>
      <c r="AY11" s="372"/>
      <c r="AZ11" s="372"/>
      <c r="BA11" s="372"/>
      <c r="BB11" s="372"/>
      <c r="BC11" s="372"/>
      <c r="BD11" s="372"/>
      <c r="BE11" s="372"/>
      <c r="BF11" s="372"/>
      <c r="BG11" s="372"/>
      <c r="BH11" s="372"/>
      <c r="BI11" s="372"/>
      <c r="BJ11" s="372"/>
      <c r="BK11" s="372"/>
      <c r="BL11" s="372"/>
      <c r="BM11" s="372"/>
      <c r="BN11" s="372"/>
    </row>
    <row r="12" spans="1:66">
      <c r="A12" s="32"/>
      <c r="C12" s="5"/>
      <c r="D12" s="5"/>
      <c r="E12" s="5"/>
      <c r="F12" s="138"/>
      <c r="G12" s="5"/>
    </row>
    <row r="13" spans="1:66">
      <c r="A13" s="32"/>
      <c r="F13" s="138"/>
    </row>
    <row r="14" spans="1:66">
      <c r="A14" s="32"/>
      <c r="F14" s="138"/>
    </row>
    <row r="15" spans="1:66">
      <c r="F15" s="138"/>
    </row>
    <row r="16" spans="1:66">
      <c r="F16" s="138"/>
    </row>
    <row r="17" spans="2:6" s="2" customFormat="1">
      <c r="F17" s="138"/>
    </row>
    <row r="19" spans="2:6" s="2" customFormat="1">
      <c r="B19" s="8"/>
      <c r="C19" s="8"/>
      <c r="D19" s="8"/>
      <c r="E19" s="8"/>
    </row>
    <row r="20" spans="2:6" s="2" customFormat="1">
      <c r="B20" s="113"/>
      <c r="C20" s="113"/>
      <c r="D20" s="113"/>
      <c r="E20" s="8"/>
    </row>
    <row r="21" spans="2:6" s="2" customFormat="1">
      <c r="B21" s="8"/>
      <c r="C21" s="8"/>
      <c r="D21" s="8"/>
      <c r="E21" s="8"/>
    </row>
    <row r="22" spans="2:6" s="2" customFormat="1">
      <c r="B22" s="8"/>
      <c r="C22" s="8"/>
      <c r="D22" s="8"/>
      <c r="E22" s="8"/>
    </row>
  </sheetData>
  <mergeCells count="9">
    <mergeCell ref="S1:T1"/>
    <mergeCell ref="U1:V1"/>
    <mergeCell ref="W1:X1"/>
    <mergeCell ref="G1:H1"/>
    <mergeCell ref="I1:J1"/>
    <mergeCell ref="K1:L1"/>
    <mergeCell ref="M1:N1"/>
    <mergeCell ref="O1:P1"/>
    <mergeCell ref="Q1:R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V329"/>
  <sheetViews>
    <sheetView zoomScaleNormal="100" zoomScalePageLayoutView="70" workbookViewId="0">
      <selection activeCell="F7" sqref="F7"/>
    </sheetView>
  </sheetViews>
  <sheetFormatPr defaultColWidth="8.85546875" defaultRowHeight="15"/>
  <cols>
    <col min="1" max="1" width="10.42578125" bestFit="1" customWidth="1"/>
    <col min="2" max="2" width="10.85546875" customWidth="1"/>
    <col min="3" max="3" width="14" style="119" bestFit="1" customWidth="1"/>
    <col min="4" max="4" width="9.7109375" style="119" bestFit="1" customWidth="1"/>
    <col min="5" max="5" width="15.140625" style="119" customWidth="1"/>
    <col min="6" max="6" width="17" customWidth="1"/>
    <col min="7" max="8" width="10.85546875" customWidth="1"/>
    <col min="9" max="9" width="11.85546875" customWidth="1"/>
    <col min="10" max="10" width="10.85546875" customWidth="1"/>
    <col min="11" max="11" width="11.42578125" customWidth="1"/>
    <col min="12" max="18" width="10.85546875" customWidth="1"/>
    <col min="19" max="19" width="13" customWidth="1"/>
    <col min="21" max="21" width="97.85546875" customWidth="1"/>
    <col min="22" max="22" width="8.85546875" customWidth="1"/>
  </cols>
  <sheetData>
    <row r="1" spans="1:19">
      <c r="A1" t="s">
        <v>598</v>
      </c>
      <c r="C1"/>
      <c r="D1"/>
    </row>
    <row r="2" spans="1:19" ht="15" customHeight="1">
      <c r="A2" t="s">
        <v>451</v>
      </c>
      <c r="C2"/>
      <c r="D2"/>
    </row>
    <row r="3" spans="1:19">
      <c r="A3" t="s">
        <v>599</v>
      </c>
      <c r="C3"/>
      <c r="D3"/>
    </row>
    <row r="4" spans="1:19">
      <c r="A4" t="s">
        <v>597</v>
      </c>
      <c r="C4"/>
      <c r="D4"/>
      <c r="E4"/>
    </row>
    <row r="5" spans="1:19" s="118" customFormat="1" ht="76.5">
      <c r="A5" s="149" t="s">
        <v>600</v>
      </c>
      <c r="B5" s="149" t="s">
        <v>423</v>
      </c>
      <c r="C5" s="149" t="s">
        <v>376</v>
      </c>
      <c r="D5" s="149" t="s">
        <v>442</v>
      </c>
      <c r="E5" s="149" t="s">
        <v>443</v>
      </c>
      <c r="F5" s="149" t="s">
        <v>452</v>
      </c>
      <c r="G5" s="149" t="s">
        <v>381</v>
      </c>
      <c r="H5" s="149" t="s">
        <v>382</v>
      </c>
      <c r="I5" s="149" t="s">
        <v>383</v>
      </c>
      <c r="J5" s="149" t="s">
        <v>384</v>
      </c>
      <c r="K5" s="149" t="s">
        <v>385</v>
      </c>
      <c r="L5" s="149" t="s">
        <v>386</v>
      </c>
      <c r="M5" s="149" t="s">
        <v>387</v>
      </c>
      <c r="N5" s="149" t="s">
        <v>388</v>
      </c>
      <c r="O5" s="149" t="s">
        <v>389</v>
      </c>
      <c r="P5" s="149" t="s">
        <v>390</v>
      </c>
      <c r="Q5" s="149" t="s">
        <v>391</v>
      </c>
      <c r="R5" s="149" t="s">
        <v>392</v>
      </c>
      <c r="S5" s="149" t="s">
        <v>393</v>
      </c>
    </row>
    <row r="6" spans="1:19" ht="25.5">
      <c r="A6" s="117" t="s">
        <v>601</v>
      </c>
      <c r="B6" s="117" t="s">
        <v>439</v>
      </c>
      <c r="C6" s="114" t="s">
        <v>440</v>
      </c>
      <c r="D6" s="114" t="s">
        <v>377</v>
      </c>
      <c r="E6" s="114" t="s">
        <v>444</v>
      </c>
      <c r="F6" s="39">
        <v>148240</v>
      </c>
      <c r="G6" s="39">
        <v>14258.8</v>
      </c>
      <c r="H6" s="39">
        <v>10756.8</v>
      </c>
      <c r="I6" s="39">
        <v>275</v>
      </c>
      <c r="J6" s="39">
        <v>794.9</v>
      </c>
      <c r="K6" s="39">
        <v>470</v>
      </c>
      <c r="L6" s="39">
        <v>722.3</v>
      </c>
      <c r="M6" s="39">
        <v>488.2</v>
      </c>
      <c r="N6" s="39" t="s">
        <v>380</v>
      </c>
      <c r="O6" s="39" t="s">
        <v>380</v>
      </c>
      <c r="P6" s="39">
        <v>550</v>
      </c>
      <c r="Q6" s="39" t="s">
        <v>380</v>
      </c>
      <c r="R6" s="39">
        <v>189.6</v>
      </c>
      <c r="S6" s="39">
        <v>12</v>
      </c>
    </row>
    <row r="7" spans="1:19" ht="25.5">
      <c r="A7" s="117" t="s">
        <v>601</v>
      </c>
      <c r="B7" s="117" t="s">
        <v>439</v>
      </c>
      <c r="C7" s="114" t="s">
        <v>440</v>
      </c>
      <c r="D7" s="114" t="s">
        <v>378</v>
      </c>
      <c r="E7" s="114" t="s">
        <v>444</v>
      </c>
      <c r="F7" s="39">
        <v>351095.6</v>
      </c>
      <c r="G7" s="39">
        <v>6253.1</v>
      </c>
      <c r="H7" s="39">
        <v>1754.9</v>
      </c>
      <c r="I7" s="39">
        <v>46.3</v>
      </c>
      <c r="J7" s="39">
        <v>1607.1</v>
      </c>
      <c r="K7" s="39">
        <v>66</v>
      </c>
      <c r="L7" s="39">
        <v>167.2</v>
      </c>
      <c r="M7" s="39">
        <v>716.9</v>
      </c>
      <c r="N7" s="39" t="s">
        <v>380</v>
      </c>
      <c r="O7" s="39" t="s">
        <v>380</v>
      </c>
      <c r="P7" s="39">
        <v>1334.4</v>
      </c>
      <c r="Q7" s="39" t="s">
        <v>380</v>
      </c>
      <c r="R7" s="39">
        <v>521</v>
      </c>
      <c r="S7" s="39">
        <v>39.4</v>
      </c>
    </row>
    <row r="8" spans="1:19" ht="25.5">
      <c r="A8" s="117" t="s">
        <v>601</v>
      </c>
      <c r="B8" s="117" t="s">
        <v>439</v>
      </c>
      <c r="C8" s="114" t="s">
        <v>440</v>
      </c>
      <c r="D8" s="114" t="s">
        <v>379</v>
      </c>
      <c r="E8" s="114" t="s">
        <v>444</v>
      </c>
      <c r="F8" s="39">
        <v>499335.6</v>
      </c>
      <c r="G8" s="39">
        <v>20511.900000000001</v>
      </c>
      <c r="H8" s="39">
        <v>12511.8</v>
      </c>
      <c r="I8" s="39">
        <v>321.3</v>
      </c>
      <c r="J8" s="39">
        <v>2402</v>
      </c>
      <c r="K8" s="39">
        <v>536</v>
      </c>
      <c r="L8" s="39">
        <v>889.5</v>
      </c>
      <c r="M8" s="39">
        <v>1205.0999999999999</v>
      </c>
      <c r="N8" s="39" t="s">
        <v>380</v>
      </c>
      <c r="O8" s="39" t="s">
        <v>380</v>
      </c>
      <c r="P8" s="39">
        <v>1884.4</v>
      </c>
      <c r="Q8" s="39" t="s">
        <v>380</v>
      </c>
      <c r="R8" s="39">
        <v>710.6</v>
      </c>
      <c r="S8" s="39">
        <v>51.4</v>
      </c>
    </row>
    <row r="9" spans="1:19" ht="25.5">
      <c r="A9" s="117" t="s">
        <v>601</v>
      </c>
      <c r="B9" s="117" t="s">
        <v>439</v>
      </c>
      <c r="C9" s="115" t="s">
        <v>441</v>
      </c>
      <c r="D9" s="115" t="s">
        <v>377</v>
      </c>
      <c r="E9" s="114" t="s">
        <v>444</v>
      </c>
      <c r="F9" s="38">
        <v>163708</v>
      </c>
      <c r="G9" s="38">
        <v>18352.3</v>
      </c>
      <c r="H9" s="38">
        <v>13918.2</v>
      </c>
      <c r="I9" s="38">
        <v>275</v>
      </c>
      <c r="J9" s="38">
        <v>866.6</v>
      </c>
      <c r="K9" s="38">
        <v>470</v>
      </c>
      <c r="L9" s="38">
        <v>838.6</v>
      </c>
      <c r="M9" s="38">
        <v>484.3</v>
      </c>
      <c r="N9" s="38" t="s">
        <v>380</v>
      </c>
      <c r="O9" s="38" t="s">
        <v>380</v>
      </c>
      <c r="P9" s="38">
        <v>550</v>
      </c>
      <c r="Q9" s="38" t="s">
        <v>380</v>
      </c>
      <c r="R9" s="38">
        <v>937.6</v>
      </c>
      <c r="S9" s="38">
        <v>12</v>
      </c>
    </row>
    <row r="10" spans="1:19" ht="25.5">
      <c r="A10" s="117" t="s">
        <v>601</v>
      </c>
      <c r="B10" s="117" t="s">
        <v>439</v>
      </c>
      <c r="C10" s="115" t="s">
        <v>441</v>
      </c>
      <c r="D10" s="115" t="s">
        <v>378</v>
      </c>
      <c r="E10" s="114" t="s">
        <v>444</v>
      </c>
      <c r="F10" s="38">
        <v>390737.6</v>
      </c>
      <c r="G10" s="38">
        <v>6932.2</v>
      </c>
      <c r="H10" s="38">
        <v>2179.1999999999998</v>
      </c>
      <c r="I10" s="38">
        <v>48.8</v>
      </c>
      <c r="J10" s="38">
        <v>1837.2</v>
      </c>
      <c r="K10" s="38">
        <v>73.3</v>
      </c>
      <c r="L10" s="38">
        <v>175.8</v>
      </c>
      <c r="M10" s="38">
        <v>716.9</v>
      </c>
      <c r="N10" s="38" t="s">
        <v>380</v>
      </c>
      <c r="O10" s="38" t="s">
        <v>380</v>
      </c>
      <c r="P10" s="38">
        <v>1334.5</v>
      </c>
      <c r="Q10" s="38" t="s">
        <v>380</v>
      </c>
      <c r="R10" s="38">
        <v>529.6</v>
      </c>
      <c r="S10" s="38">
        <v>36.9</v>
      </c>
    </row>
    <row r="11" spans="1:19" ht="25.5">
      <c r="A11" s="117" t="s">
        <v>601</v>
      </c>
      <c r="B11" s="117" t="s">
        <v>439</v>
      </c>
      <c r="C11" s="115" t="s">
        <v>441</v>
      </c>
      <c r="D11" s="115" t="s">
        <v>379</v>
      </c>
      <c r="E11" s="114" t="s">
        <v>444</v>
      </c>
      <c r="F11" s="38">
        <v>554445.6</v>
      </c>
      <c r="G11" s="38">
        <v>25284.5</v>
      </c>
      <c r="H11" s="38">
        <v>16097.5</v>
      </c>
      <c r="I11" s="38">
        <v>323.8</v>
      </c>
      <c r="J11" s="38">
        <v>2703.7</v>
      </c>
      <c r="K11" s="38">
        <v>543.29999999999995</v>
      </c>
      <c r="L11" s="38">
        <v>1014.4</v>
      </c>
      <c r="M11" s="38">
        <v>1201.2</v>
      </c>
      <c r="N11" s="38" t="s">
        <v>380</v>
      </c>
      <c r="O11" s="38" t="s">
        <v>380</v>
      </c>
      <c r="P11" s="38">
        <v>1884.5</v>
      </c>
      <c r="Q11" s="38" t="s">
        <v>380</v>
      </c>
      <c r="R11" s="38">
        <v>1467.2</v>
      </c>
      <c r="S11" s="38">
        <v>48.9</v>
      </c>
    </row>
    <row r="12" spans="1:19" ht="25.5">
      <c r="A12" s="117" t="s">
        <v>601</v>
      </c>
      <c r="B12" s="117" t="s">
        <v>447</v>
      </c>
      <c r="C12" s="114" t="s">
        <v>440</v>
      </c>
      <c r="D12" s="114" t="s">
        <v>377</v>
      </c>
      <c r="E12" s="114" t="s">
        <v>444</v>
      </c>
      <c r="F12" s="39">
        <v>185079.1</v>
      </c>
      <c r="G12" s="39">
        <v>19522.2</v>
      </c>
      <c r="H12" s="39">
        <v>13870.9</v>
      </c>
      <c r="I12" s="39">
        <v>242.9</v>
      </c>
      <c r="J12" s="39">
        <v>1065</v>
      </c>
      <c r="K12" s="39">
        <v>560</v>
      </c>
      <c r="L12" s="39">
        <v>730.5</v>
      </c>
      <c r="M12" s="39">
        <v>1053.5</v>
      </c>
      <c r="N12" s="39" t="s">
        <v>380</v>
      </c>
      <c r="O12" s="39" t="s">
        <v>380</v>
      </c>
      <c r="P12" s="39">
        <v>1350</v>
      </c>
      <c r="Q12" s="39" t="s">
        <v>380</v>
      </c>
      <c r="R12" s="39">
        <v>637.4</v>
      </c>
      <c r="S12" s="39">
        <v>12</v>
      </c>
    </row>
    <row r="13" spans="1:19" ht="25.5">
      <c r="A13" s="117" t="s">
        <v>601</v>
      </c>
      <c r="B13" s="117" t="s">
        <v>447</v>
      </c>
      <c r="C13" s="114" t="s">
        <v>440</v>
      </c>
      <c r="D13" s="114" t="s">
        <v>378</v>
      </c>
      <c r="E13" s="114" t="s">
        <v>444</v>
      </c>
      <c r="F13" s="39">
        <v>424513.6</v>
      </c>
      <c r="G13" s="39">
        <v>6732.4</v>
      </c>
      <c r="H13" s="39">
        <v>1738.7</v>
      </c>
      <c r="I13" s="39">
        <v>43.6</v>
      </c>
      <c r="J13" s="39">
        <v>1759.8</v>
      </c>
      <c r="K13" s="39">
        <v>78.5</v>
      </c>
      <c r="L13" s="39">
        <v>191.9</v>
      </c>
      <c r="M13" s="39">
        <v>805.6</v>
      </c>
      <c r="N13" s="39" t="s">
        <v>380</v>
      </c>
      <c r="O13" s="39" t="s">
        <v>380</v>
      </c>
      <c r="P13" s="39">
        <v>1514.4</v>
      </c>
      <c r="Q13" s="39" t="s">
        <v>380</v>
      </c>
      <c r="R13" s="39">
        <v>561</v>
      </c>
      <c r="S13" s="39">
        <v>38.799999999999997</v>
      </c>
    </row>
    <row r="14" spans="1:19" ht="25.5">
      <c r="A14" s="117" t="s">
        <v>601</v>
      </c>
      <c r="B14" s="117" t="s">
        <v>447</v>
      </c>
      <c r="C14" s="114" t="s">
        <v>440</v>
      </c>
      <c r="D14" s="114" t="s">
        <v>379</v>
      </c>
      <c r="E14" s="114" t="s">
        <v>444</v>
      </c>
      <c r="F14" s="39">
        <v>609592.69999999995</v>
      </c>
      <c r="G14" s="39">
        <v>26254.5</v>
      </c>
      <c r="H14" s="39">
        <v>15609.6</v>
      </c>
      <c r="I14" s="39">
        <v>286.60000000000002</v>
      </c>
      <c r="J14" s="39">
        <v>2824.8</v>
      </c>
      <c r="K14" s="39">
        <v>638.5</v>
      </c>
      <c r="L14" s="39">
        <v>922.4</v>
      </c>
      <c r="M14" s="39">
        <v>1859.1</v>
      </c>
      <c r="N14" s="39" t="s">
        <v>380</v>
      </c>
      <c r="O14" s="39" t="s">
        <v>380</v>
      </c>
      <c r="P14" s="39">
        <v>2864.4</v>
      </c>
      <c r="Q14" s="39" t="s">
        <v>380</v>
      </c>
      <c r="R14" s="39">
        <v>1198.5</v>
      </c>
      <c r="S14" s="39">
        <v>50.8</v>
      </c>
    </row>
    <row r="15" spans="1:19" ht="25.5">
      <c r="A15" s="117" t="s">
        <v>601</v>
      </c>
      <c r="B15" s="117" t="s">
        <v>447</v>
      </c>
      <c r="C15" s="115" t="s">
        <v>441</v>
      </c>
      <c r="D15" s="57" t="s">
        <v>377</v>
      </c>
      <c r="E15" s="114" t="s">
        <v>444</v>
      </c>
      <c r="F15" s="36">
        <v>235097</v>
      </c>
      <c r="G15" s="36">
        <v>35393</v>
      </c>
      <c r="H15" s="36">
        <v>23476</v>
      </c>
      <c r="I15" s="36">
        <v>461.2</v>
      </c>
      <c r="J15" s="36">
        <v>4172.8999999999996</v>
      </c>
      <c r="K15" s="36">
        <v>1660</v>
      </c>
      <c r="L15" s="36">
        <v>1211.9000000000001</v>
      </c>
      <c r="M15" s="36">
        <v>1053.5</v>
      </c>
      <c r="N15" s="36" t="s">
        <v>380</v>
      </c>
      <c r="O15" s="36">
        <v>32.6</v>
      </c>
      <c r="P15" s="36">
        <v>1655</v>
      </c>
      <c r="Q15" s="36" t="s">
        <v>380</v>
      </c>
      <c r="R15" s="36">
        <v>1657.9</v>
      </c>
      <c r="S15" s="36">
        <v>12</v>
      </c>
    </row>
    <row r="16" spans="1:19" ht="25.5">
      <c r="A16" s="117" t="s">
        <v>601</v>
      </c>
      <c r="B16" s="117" t="s">
        <v>447</v>
      </c>
      <c r="C16" s="115" t="s">
        <v>441</v>
      </c>
      <c r="D16" s="57" t="s">
        <v>378</v>
      </c>
      <c r="E16" s="114" t="s">
        <v>444</v>
      </c>
      <c r="F16" s="36">
        <v>439430.7</v>
      </c>
      <c r="G16" s="36">
        <v>6857.1</v>
      </c>
      <c r="H16" s="36">
        <v>1806</v>
      </c>
      <c r="I16" s="36">
        <v>43.6</v>
      </c>
      <c r="J16" s="36">
        <v>1799.7</v>
      </c>
      <c r="K16" s="36">
        <v>83.2</v>
      </c>
      <c r="L16" s="36">
        <v>202.9</v>
      </c>
      <c r="M16" s="36">
        <v>806.5</v>
      </c>
      <c r="N16" s="36" t="s">
        <v>380</v>
      </c>
      <c r="O16" s="36" t="s">
        <v>380</v>
      </c>
      <c r="P16" s="36">
        <v>1514.5</v>
      </c>
      <c r="Q16" s="36" t="s">
        <v>380</v>
      </c>
      <c r="R16" s="36">
        <v>561.70000000000005</v>
      </c>
      <c r="S16" s="36">
        <v>39</v>
      </c>
    </row>
    <row r="17" spans="1:19" ht="25.5">
      <c r="A17" s="117" t="s">
        <v>601</v>
      </c>
      <c r="B17" s="117" t="s">
        <v>447</v>
      </c>
      <c r="C17" s="115" t="s">
        <v>441</v>
      </c>
      <c r="D17" s="57" t="s">
        <v>379</v>
      </c>
      <c r="E17" s="114" t="s">
        <v>444</v>
      </c>
      <c r="F17" s="36">
        <v>674527.7</v>
      </c>
      <c r="G17" s="36">
        <v>42250.1</v>
      </c>
      <c r="H17" s="36">
        <v>25282.1</v>
      </c>
      <c r="I17" s="36">
        <v>504.8</v>
      </c>
      <c r="J17" s="36">
        <v>5972.6</v>
      </c>
      <c r="K17" s="36">
        <v>1743.2</v>
      </c>
      <c r="L17" s="36">
        <v>1414.8</v>
      </c>
      <c r="M17" s="36">
        <v>1860</v>
      </c>
      <c r="N17" s="36" t="s">
        <v>380</v>
      </c>
      <c r="O17" s="36">
        <v>32.6</v>
      </c>
      <c r="P17" s="36">
        <v>3169.5</v>
      </c>
      <c r="Q17" s="36" t="s">
        <v>380</v>
      </c>
      <c r="R17" s="36">
        <v>2219.6</v>
      </c>
      <c r="S17" s="36">
        <v>51</v>
      </c>
    </row>
    <row r="18" spans="1:19" ht="25.5">
      <c r="A18" s="117" t="s">
        <v>601</v>
      </c>
      <c r="B18" s="117" t="s">
        <v>448</v>
      </c>
      <c r="C18" s="114" t="s">
        <v>440</v>
      </c>
      <c r="D18" s="114" t="s">
        <v>377</v>
      </c>
      <c r="E18" s="114" t="s">
        <v>444</v>
      </c>
      <c r="F18" s="39">
        <v>237520.1</v>
      </c>
      <c r="G18" s="39">
        <v>33920.5</v>
      </c>
      <c r="H18" s="39">
        <v>20620.400000000001</v>
      </c>
      <c r="I18" s="39">
        <v>700</v>
      </c>
      <c r="J18" s="39">
        <v>4289.3999999999996</v>
      </c>
      <c r="K18" s="39">
        <v>1500</v>
      </c>
      <c r="L18" s="39">
        <v>1166.9000000000001</v>
      </c>
      <c r="M18" s="39">
        <v>814.2</v>
      </c>
      <c r="N18" s="39" t="s">
        <v>380</v>
      </c>
      <c r="O18" s="39">
        <v>216.6</v>
      </c>
      <c r="P18" s="39">
        <v>2971.1</v>
      </c>
      <c r="Q18" s="39" t="s">
        <v>380</v>
      </c>
      <c r="R18" s="39">
        <v>1610.4</v>
      </c>
      <c r="S18" s="39">
        <v>31.6</v>
      </c>
    </row>
    <row r="19" spans="1:19" ht="25.5">
      <c r="A19" s="117" t="s">
        <v>601</v>
      </c>
      <c r="B19" s="117" t="s">
        <v>448</v>
      </c>
      <c r="C19" s="114" t="s">
        <v>440</v>
      </c>
      <c r="D19" s="114" t="s">
        <v>378</v>
      </c>
      <c r="E19" s="114" t="s">
        <v>444</v>
      </c>
      <c r="F19" s="39">
        <v>495056.1</v>
      </c>
      <c r="G19" s="39">
        <v>7831.4</v>
      </c>
      <c r="H19" s="39">
        <v>2133.9</v>
      </c>
      <c r="I19" s="39">
        <v>49.1</v>
      </c>
      <c r="J19" s="39">
        <v>2048.6</v>
      </c>
      <c r="K19" s="39">
        <v>88.1</v>
      </c>
      <c r="L19" s="39">
        <v>241.1</v>
      </c>
      <c r="M19" s="39">
        <v>869.6</v>
      </c>
      <c r="N19" s="39" t="s">
        <v>380</v>
      </c>
      <c r="O19" s="39" t="s">
        <v>380</v>
      </c>
      <c r="P19" s="39">
        <v>1747.9</v>
      </c>
      <c r="Q19" s="39" t="s">
        <v>380</v>
      </c>
      <c r="R19" s="39">
        <v>611.29999999999995</v>
      </c>
      <c r="S19" s="39">
        <v>41.7</v>
      </c>
    </row>
    <row r="20" spans="1:19" ht="25.5">
      <c r="A20" s="117" t="s">
        <v>601</v>
      </c>
      <c r="B20" s="117" t="s">
        <v>448</v>
      </c>
      <c r="C20" s="114" t="s">
        <v>440</v>
      </c>
      <c r="D20" s="114" t="s">
        <v>379</v>
      </c>
      <c r="E20" s="114" t="s">
        <v>444</v>
      </c>
      <c r="F20" s="39">
        <v>732576.2</v>
      </c>
      <c r="G20" s="39">
        <v>41751.800000000003</v>
      </c>
      <c r="H20" s="39">
        <v>22754.3</v>
      </c>
      <c r="I20" s="39">
        <v>749.1</v>
      </c>
      <c r="J20" s="39">
        <v>6338</v>
      </c>
      <c r="K20" s="39">
        <v>1588.1</v>
      </c>
      <c r="L20" s="39">
        <v>1408</v>
      </c>
      <c r="M20" s="39">
        <v>1683.8</v>
      </c>
      <c r="N20" s="39" t="s">
        <v>380</v>
      </c>
      <c r="O20" s="39">
        <v>216.6</v>
      </c>
      <c r="P20" s="39">
        <v>4719</v>
      </c>
      <c r="Q20" s="39" t="s">
        <v>380</v>
      </c>
      <c r="R20" s="39">
        <v>2221.6999999999998</v>
      </c>
      <c r="S20" s="39">
        <v>73.3</v>
      </c>
    </row>
    <row r="21" spans="1:19" ht="25.5">
      <c r="A21" s="117" t="s">
        <v>601</v>
      </c>
      <c r="B21" s="117" t="s">
        <v>448</v>
      </c>
      <c r="C21" s="115" t="s">
        <v>441</v>
      </c>
      <c r="D21" s="115" t="s">
        <v>377</v>
      </c>
      <c r="E21" s="114" t="s">
        <v>444</v>
      </c>
      <c r="F21" s="37">
        <v>278380</v>
      </c>
      <c r="G21" s="37">
        <v>35031</v>
      </c>
      <c r="H21" s="37">
        <v>20386.900000000001</v>
      </c>
      <c r="I21" s="37">
        <v>530</v>
      </c>
      <c r="J21" s="37">
        <v>4289.3999999999996</v>
      </c>
      <c r="K21" s="37">
        <v>1500</v>
      </c>
      <c r="L21" s="37">
        <v>1166.9000000000001</v>
      </c>
      <c r="M21" s="37">
        <v>1499.2</v>
      </c>
      <c r="N21" s="37" t="s">
        <v>380</v>
      </c>
      <c r="O21" s="37">
        <v>216.6</v>
      </c>
      <c r="P21" s="37">
        <v>3800.1</v>
      </c>
      <c r="Q21" s="37" t="s">
        <v>380</v>
      </c>
      <c r="R21" s="37">
        <v>1610.4</v>
      </c>
      <c r="S21" s="37">
        <v>31.6</v>
      </c>
    </row>
    <row r="22" spans="1:19" ht="25.5">
      <c r="A22" s="117" t="s">
        <v>601</v>
      </c>
      <c r="B22" s="117" t="s">
        <v>448</v>
      </c>
      <c r="C22" s="115" t="s">
        <v>441</v>
      </c>
      <c r="D22" s="115" t="s">
        <v>378</v>
      </c>
      <c r="E22" s="114" t="s">
        <v>444</v>
      </c>
      <c r="F22" s="37">
        <v>514556.7</v>
      </c>
      <c r="G22" s="37">
        <v>8073.9</v>
      </c>
      <c r="H22" s="37">
        <v>2263.9</v>
      </c>
      <c r="I22" s="37">
        <v>49.1</v>
      </c>
      <c r="J22" s="37">
        <v>2048.6</v>
      </c>
      <c r="K22" s="37">
        <v>88.1</v>
      </c>
      <c r="L22" s="37">
        <v>241.1</v>
      </c>
      <c r="M22" s="37">
        <v>881.4</v>
      </c>
      <c r="N22" s="37" t="s">
        <v>380</v>
      </c>
      <c r="O22" s="37" t="s">
        <v>380</v>
      </c>
      <c r="P22" s="37">
        <v>1847.9</v>
      </c>
      <c r="Q22" s="37" t="s">
        <v>380</v>
      </c>
      <c r="R22" s="37">
        <v>612</v>
      </c>
      <c r="S22" s="37">
        <v>41.7</v>
      </c>
    </row>
    <row r="23" spans="1:19" ht="25.5">
      <c r="A23" s="117" t="s">
        <v>601</v>
      </c>
      <c r="B23" s="117" t="s">
        <v>448</v>
      </c>
      <c r="C23" s="115" t="s">
        <v>441</v>
      </c>
      <c r="D23" s="115" t="s">
        <v>379</v>
      </c>
      <c r="E23" s="114" t="s">
        <v>444</v>
      </c>
      <c r="F23" s="37">
        <v>792936.7</v>
      </c>
      <c r="G23" s="37">
        <v>43104.9</v>
      </c>
      <c r="H23" s="37">
        <v>22650.9</v>
      </c>
      <c r="I23" s="37">
        <v>579.1</v>
      </c>
      <c r="J23" s="37">
        <v>6338</v>
      </c>
      <c r="K23" s="37">
        <v>1588.1</v>
      </c>
      <c r="L23" s="37">
        <v>1408</v>
      </c>
      <c r="M23" s="37">
        <v>2380.6</v>
      </c>
      <c r="N23" s="37" t="s">
        <v>380</v>
      </c>
      <c r="O23" s="37">
        <v>216.6</v>
      </c>
      <c r="P23" s="37">
        <v>5648</v>
      </c>
      <c r="Q23" s="37" t="s">
        <v>380</v>
      </c>
      <c r="R23" s="37">
        <v>2222.4</v>
      </c>
      <c r="S23" s="37">
        <v>73.3</v>
      </c>
    </row>
    <row r="24" spans="1:19" ht="25.5">
      <c r="A24" s="117" t="s">
        <v>601</v>
      </c>
      <c r="B24" s="117" t="s">
        <v>449</v>
      </c>
      <c r="C24" s="114" t="s">
        <v>440</v>
      </c>
      <c r="D24" s="114" t="s">
        <v>377</v>
      </c>
      <c r="E24" s="114" t="s">
        <v>444</v>
      </c>
      <c r="F24" s="39">
        <v>363389.2</v>
      </c>
      <c r="G24" s="39">
        <v>31394.1</v>
      </c>
      <c r="H24" s="39">
        <v>21557.1</v>
      </c>
      <c r="I24" s="39">
        <v>370.8</v>
      </c>
      <c r="J24" s="39">
        <v>1342.9</v>
      </c>
      <c r="K24" s="39">
        <v>970</v>
      </c>
      <c r="L24" s="39">
        <v>650</v>
      </c>
      <c r="M24" s="39">
        <v>1033.7</v>
      </c>
      <c r="N24" s="39" t="s">
        <v>380</v>
      </c>
      <c r="O24" s="39">
        <v>279.7</v>
      </c>
      <c r="P24" s="39">
        <v>3712.7</v>
      </c>
      <c r="Q24" s="39" t="s">
        <v>380</v>
      </c>
      <c r="R24" s="39">
        <v>1445.7</v>
      </c>
      <c r="S24" s="39">
        <v>31.5</v>
      </c>
    </row>
    <row r="25" spans="1:19" ht="25.5">
      <c r="A25" s="117" t="s">
        <v>601</v>
      </c>
      <c r="B25" s="117" t="s">
        <v>449</v>
      </c>
      <c r="C25" s="114" t="s">
        <v>440</v>
      </c>
      <c r="D25" s="114" t="s">
        <v>378</v>
      </c>
      <c r="E25" s="114" t="s">
        <v>444</v>
      </c>
      <c r="F25" s="39">
        <v>554265.1</v>
      </c>
      <c r="G25" s="39">
        <v>8728.2000000000007</v>
      </c>
      <c r="H25" s="39">
        <v>2699.6</v>
      </c>
      <c r="I25" s="39">
        <v>58.8</v>
      </c>
      <c r="J25" s="39">
        <v>1972.5</v>
      </c>
      <c r="K25" s="39">
        <v>94.1</v>
      </c>
      <c r="L25" s="39">
        <v>243.2</v>
      </c>
      <c r="M25" s="39">
        <v>967.1</v>
      </c>
      <c r="N25" s="39" t="s">
        <v>380</v>
      </c>
      <c r="O25" s="39" t="s">
        <v>380</v>
      </c>
      <c r="P25" s="39">
        <v>1990.9</v>
      </c>
      <c r="Q25" s="39" t="s">
        <v>380</v>
      </c>
      <c r="R25" s="39">
        <v>660.3</v>
      </c>
      <c r="S25" s="39">
        <v>41.7</v>
      </c>
    </row>
    <row r="26" spans="1:19" ht="25.5">
      <c r="A26" s="117" t="s">
        <v>601</v>
      </c>
      <c r="B26" s="117" t="s">
        <v>449</v>
      </c>
      <c r="C26" s="114" t="s">
        <v>440</v>
      </c>
      <c r="D26" s="114" t="s">
        <v>379</v>
      </c>
      <c r="E26" s="114" t="s">
        <v>444</v>
      </c>
      <c r="F26" s="39">
        <v>917654.3</v>
      </c>
      <c r="G26" s="39">
        <v>40122.300000000003</v>
      </c>
      <c r="H26" s="39">
        <v>24256.6</v>
      </c>
      <c r="I26" s="39">
        <v>429.6</v>
      </c>
      <c r="J26" s="39">
        <v>3315.4</v>
      </c>
      <c r="K26" s="39">
        <v>1064.0999999999999</v>
      </c>
      <c r="L26" s="39">
        <v>893.2</v>
      </c>
      <c r="M26" s="39">
        <v>2000.8</v>
      </c>
      <c r="N26" s="39" t="s">
        <v>380</v>
      </c>
      <c r="O26" s="39">
        <v>279.7</v>
      </c>
      <c r="P26" s="39">
        <v>5703.5</v>
      </c>
      <c r="Q26" s="39" t="s">
        <v>380</v>
      </c>
      <c r="R26" s="39">
        <v>2106</v>
      </c>
      <c r="S26" s="39">
        <v>73.2</v>
      </c>
    </row>
    <row r="27" spans="1:19" ht="25.5">
      <c r="A27" s="117" t="s">
        <v>601</v>
      </c>
      <c r="B27" s="117" t="s">
        <v>449</v>
      </c>
      <c r="C27" s="115" t="s">
        <v>441</v>
      </c>
      <c r="D27" s="116" t="s">
        <v>377</v>
      </c>
      <c r="E27" s="114" t="s">
        <v>444</v>
      </c>
      <c r="F27" s="33">
        <v>430892.4</v>
      </c>
      <c r="G27" s="33">
        <v>44868.800000000003</v>
      </c>
      <c r="H27" s="33">
        <v>29116</v>
      </c>
      <c r="I27" s="33">
        <v>1191.3</v>
      </c>
      <c r="J27" s="33">
        <v>1566.2</v>
      </c>
      <c r="K27" s="33">
        <v>1493.9</v>
      </c>
      <c r="L27" s="33">
        <v>848</v>
      </c>
      <c r="M27" s="33">
        <v>2198.4</v>
      </c>
      <c r="N27" s="33" t="s">
        <v>380</v>
      </c>
      <c r="O27" s="33">
        <v>466.1</v>
      </c>
      <c r="P27" s="33">
        <v>5756.3</v>
      </c>
      <c r="Q27" s="33" t="s">
        <v>380</v>
      </c>
      <c r="R27" s="33">
        <v>2198.6</v>
      </c>
      <c r="S27" s="33">
        <v>33.9</v>
      </c>
    </row>
    <row r="28" spans="1:19" ht="25.5">
      <c r="A28" s="117" t="s">
        <v>601</v>
      </c>
      <c r="B28" s="117" t="s">
        <v>449</v>
      </c>
      <c r="C28" s="115" t="s">
        <v>441</v>
      </c>
      <c r="D28" s="116" t="s">
        <v>378</v>
      </c>
      <c r="E28" s="114" t="s">
        <v>444</v>
      </c>
      <c r="F28" s="33">
        <v>571656.5</v>
      </c>
      <c r="G28" s="33">
        <v>8884.7000000000007</v>
      </c>
      <c r="H28" s="33">
        <v>2719.6</v>
      </c>
      <c r="I28" s="33">
        <v>58.8</v>
      </c>
      <c r="J28" s="33">
        <v>1990.1</v>
      </c>
      <c r="K28" s="33">
        <v>94.5</v>
      </c>
      <c r="L28" s="33">
        <v>243.2</v>
      </c>
      <c r="M28" s="33">
        <v>970.1</v>
      </c>
      <c r="N28" s="33" t="s">
        <v>380</v>
      </c>
      <c r="O28" s="33" t="s">
        <v>380</v>
      </c>
      <c r="P28" s="33">
        <v>1990.9</v>
      </c>
      <c r="Q28" s="33" t="s">
        <v>380</v>
      </c>
      <c r="R28" s="33">
        <v>775.8</v>
      </c>
      <c r="S28" s="33">
        <v>41.7</v>
      </c>
    </row>
    <row r="29" spans="1:19" ht="25.5">
      <c r="A29" s="117" t="s">
        <v>601</v>
      </c>
      <c r="B29" s="117" t="s">
        <v>449</v>
      </c>
      <c r="C29" s="115" t="s">
        <v>441</v>
      </c>
      <c r="D29" s="116" t="s">
        <v>379</v>
      </c>
      <c r="E29" s="114" t="s">
        <v>444</v>
      </c>
      <c r="F29" s="33">
        <v>1002548.9</v>
      </c>
      <c r="G29" s="33">
        <v>53753.5</v>
      </c>
      <c r="H29" s="33">
        <v>31835.599999999999</v>
      </c>
      <c r="I29" s="33">
        <v>1250.0999999999999</v>
      </c>
      <c r="J29" s="33">
        <v>3556.3</v>
      </c>
      <c r="K29" s="33">
        <v>1588.4</v>
      </c>
      <c r="L29" s="33">
        <v>1091.3</v>
      </c>
      <c r="M29" s="33">
        <v>3168.5</v>
      </c>
      <c r="N29" s="33" t="s">
        <v>380</v>
      </c>
      <c r="O29" s="33">
        <v>466.1</v>
      </c>
      <c r="P29" s="33">
        <v>7747.1</v>
      </c>
      <c r="Q29" s="33" t="s">
        <v>380</v>
      </c>
      <c r="R29" s="33">
        <v>2974.4</v>
      </c>
      <c r="S29" s="33">
        <v>75.599999999999994</v>
      </c>
    </row>
    <row r="30" spans="1:19" ht="25.5">
      <c r="A30" s="117" t="s">
        <v>601</v>
      </c>
      <c r="B30" s="117" t="s">
        <v>450</v>
      </c>
      <c r="C30" s="114" t="s">
        <v>440</v>
      </c>
      <c r="D30" s="114" t="s">
        <v>377</v>
      </c>
      <c r="E30" s="114" t="s">
        <v>444</v>
      </c>
      <c r="F30" s="39">
        <v>321535.90000000002</v>
      </c>
      <c r="G30" s="39">
        <v>30245.1</v>
      </c>
      <c r="H30" s="39">
        <v>16716.400000000001</v>
      </c>
      <c r="I30" s="39">
        <v>450</v>
      </c>
      <c r="J30" s="39">
        <v>914.4</v>
      </c>
      <c r="K30" s="39">
        <v>1020</v>
      </c>
      <c r="L30" s="39">
        <v>817.8</v>
      </c>
      <c r="M30" s="39">
        <v>1145</v>
      </c>
      <c r="N30" s="39" t="s">
        <v>380</v>
      </c>
      <c r="O30" s="39">
        <v>2169.9</v>
      </c>
      <c r="P30" s="39">
        <v>4510</v>
      </c>
      <c r="Q30" s="39" t="s">
        <v>380</v>
      </c>
      <c r="R30" s="39">
        <v>2501.6</v>
      </c>
      <c r="S30" s="39" t="s">
        <v>380</v>
      </c>
    </row>
    <row r="31" spans="1:19" ht="25.5">
      <c r="A31" s="117" t="s">
        <v>601</v>
      </c>
      <c r="B31" s="117" t="s">
        <v>450</v>
      </c>
      <c r="C31" s="114" t="s">
        <v>440</v>
      </c>
      <c r="D31" s="114" t="s">
        <v>378</v>
      </c>
      <c r="E31" s="114" t="s">
        <v>444</v>
      </c>
      <c r="F31" s="39">
        <v>590545.19999999995</v>
      </c>
      <c r="G31" s="39">
        <v>9730.2999999999993</v>
      </c>
      <c r="H31" s="39">
        <v>2953.4</v>
      </c>
      <c r="I31" s="39">
        <v>64.5</v>
      </c>
      <c r="J31" s="39">
        <v>2093</v>
      </c>
      <c r="K31" s="39">
        <v>98.9</v>
      </c>
      <c r="L31" s="39">
        <v>268</v>
      </c>
      <c r="M31" s="39">
        <v>1111</v>
      </c>
      <c r="N31" s="39" t="s">
        <v>380</v>
      </c>
      <c r="O31" s="39" t="s">
        <v>380</v>
      </c>
      <c r="P31" s="39">
        <v>2171.1999999999998</v>
      </c>
      <c r="Q31" s="39" t="s">
        <v>380</v>
      </c>
      <c r="R31" s="39">
        <v>916.2</v>
      </c>
      <c r="S31" s="39">
        <v>54</v>
      </c>
    </row>
    <row r="32" spans="1:19" ht="25.5">
      <c r="A32" s="117" t="s">
        <v>601</v>
      </c>
      <c r="B32" s="117" t="s">
        <v>450</v>
      </c>
      <c r="C32" s="114" t="s">
        <v>440</v>
      </c>
      <c r="D32" s="114" t="s">
        <v>379</v>
      </c>
      <c r="E32" s="114" t="s">
        <v>444</v>
      </c>
      <c r="F32" s="39">
        <v>912081.1</v>
      </c>
      <c r="G32" s="39">
        <v>39975.300000000003</v>
      </c>
      <c r="H32" s="39">
        <v>19669.900000000001</v>
      </c>
      <c r="I32" s="39">
        <v>514.5</v>
      </c>
      <c r="J32" s="39">
        <v>3007.3</v>
      </c>
      <c r="K32" s="39">
        <v>1118.9000000000001</v>
      </c>
      <c r="L32" s="39">
        <v>1085.8</v>
      </c>
      <c r="M32" s="39">
        <v>2256</v>
      </c>
      <c r="N32" s="39" t="s">
        <v>380</v>
      </c>
      <c r="O32" s="39">
        <v>2169.9</v>
      </c>
      <c r="P32" s="39">
        <v>6681.2</v>
      </c>
      <c r="Q32" s="39" t="s">
        <v>380</v>
      </c>
      <c r="R32" s="39">
        <v>3417.9</v>
      </c>
      <c r="S32" s="39">
        <v>54</v>
      </c>
    </row>
    <row r="33" spans="1:19" ht="15" customHeight="1">
      <c r="A33" s="117" t="s">
        <v>601</v>
      </c>
      <c r="B33" s="117" t="s">
        <v>439</v>
      </c>
      <c r="C33" s="114" t="s">
        <v>440</v>
      </c>
      <c r="D33" s="114" t="s">
        <v>377</v>
      </c>
      <c r="E33" s="114" t="s">
        <v>445</v>
      </c>
      <c r="F33" s="58">
        <v>119449.4</v>
      </c>
      <c r="G33" s="58">
        <v>153.30000000000001</v>
      </c>
      <c r="H33" s="58" t="s">
        <v>380</v>
      </c>
      <c r="I33" s="58" t="s">
        <v>380</v>
      </c>
      <c r="J33" s="58" t="s">
        <v>380</v>
      </c>
      <c r="K33" s="58" t="s">
        <v>380</v>
      </c>
      <c r="L33" s="58" t="s">
        <v>380</v>
      </c>
      <c r="M33" s="58">
        <v>12</v>
      </c>
      <c r="N33" s="58" t="s">
        <v>380</v>
      </c>
      <c r="O33" s="58" t="s">
        <v>380</v>
      </c>
      <c r="P33" s="58" t="s">
        <v>380</v>
      </c>
      <c r="Q33" s="39" t="s">
        <v>380</v>
      </c>
      <c r="R33" s="58">
        <v>141.30000000000001</v>
      </c>
      <c r="S33" s="58" t="s">
        <v>380</v>
      </c>
    </row>
    <row r="34" spans="1:19" ht="25.5">
      <c r="A34" s="117" t="s">
        <v>601</v>
      </c>
      <c r="B34" s="117" t="s">
        <v>439</v>
      </c>
      <c r="C34" s="114" t="s">
        <v>440</v>
      </c>
      <c r="D34" s="114" t="s">
        <v>378</v>
      </c>
      <c r="E34" s="114" t="s">
        <v>445</v>
      </c>
      <c r="F34" s="58">
        <v>92671.1</v>
      </c>
      <c r="G34" s="58">
        <v>44.7</v>
      </c>
      <c r="H34" s="58" t="s">
        <v>380</v>
      </c>
      <c r="I34" s="58" t="s">
        <v>380</v>
      </c>
      <c r="J34" s="58" t="s">
        <v>380</v>
      </c>
      <c r="K34" s="58" t="s">
        <v>380</v>
      </c>
      <c r="L34" s="58" t="s">
        <v>380</v>
      </c>
      <c r="M34" s="58" t="s">
        <v>380</v>
      </c>
      <c r="N34" s="58" t="s">
        <v>380</v>
      </c>
      <c r="O34" s="58" t="s">
        <v>380</v>
      </c>
      <c r="P34" s="58" t="s">
        <v>380</v>
      </c>
      <c r="Q34" s="39" t="s">
        <v>380</v>
      </c>
      <c r="R34" s="58">
        <v>44.7</v>
      </c>
      <c r="S34" s="58" t="s">
        <v>380</v>
      </c>
    </row>
    <row r="35" spans="1:19" ht="25.5">
      <c r="A35" s="117" t="s">
        <v>601</v>
      </c>
      <c r="B35" s="117" t="s">
        <v>439</v>
      </c>
      <c r="C35" s="114" t="s">
        <v>440</v>
      </c>
      <c r="D35" s="114" t="s">
        <v>379</v>
      </c>
      <c r="E35" s="114" t="s">
        <v>445</v>
      </c>
      <c r="F35" s="58">
        <v>212120.5</v>
      </c>
      <c r="G35" s="58">
        <v>198</v>
      </c>
      <c r="H35" s="58" t="s">
        <v>380</v>
      </c>
      <c r="I35" s="58" t="s">
        <v>380</v>
      </c>
      <c r="J35" s="58" t="s">
        <v>380</v>
      </c>
      <c r="K35" s="58" t="s">
        <v>380</v>
      </c>
      <c r="L35" s="58" t="s">
        <v>380</v>
      </c>
      <c r="M35" s="58">
        <v>12</v>
      </c>
      <c r="N35" s="58" t="s">
        <v>380</v>
      </c>
      <c r="O35" s="58" t="s">
        <v>380</v>
      </c>
      <c r="P35" s="58" t="s">
        <v>380</v>
      </c>
      <c r="Q35" s="39" t="s">
        <v>380</v>
      </c>
      <c r="R35" s="58">
        <v>186</v>
      </c>
      <c r="S35" s="58" t="s">
        <v>380</v>
      </c>
    </row>
    <row r="36" spans="1:19" ht="15" customHeight="1">
      <c r="A36" s="117" t="s">
        <v>601</v>
      </c>
      <c r="B36" s="117" t="s">
        <v>439</v>
      </c>
      <c r="C36" s="115" t="s">
        <v>441</v>
      </c>
      <c r="D36" s="115" t="s">
        <v>377</v>
      </c>
      <c r="E36" s="114" t="s">
        <v>445</v>
      </c>
      <c r="F36" s="59">
        <v>132602</v>
      </c>
      <c r="G36" s="59">
        <v>1891.7</v>
      </c>
      <c r="H36" s="59" t="s">
        <v>380</v>
      </c>
      <c r="I36" s="59" t="s">
        <v>380</v>
      </c>
      <c r="J36" s="59" t="s">
        <v>380</v>
      </c>
      <c r="K36" s="59" t="s">
        <v>380</v>
      </c>
      <c r="L36" s="59" t="s">
        <v>380</v>
      </c>
      <c r="M36" s="59">
        <v>12</v>
      </c>
      <c r="N36" s="59" t="s">
        <v>380</v>
      </c>
      <c r="O36" s="59">
        <v>1000</v>
      </c>
      <c r="P36" s="59" t="s">
        <v>380</v>
      </c>
      <c r="Q36" s="38" t="s">
        <v>380</v>
      </c>
      <c r="R36" s="59">
        <v>879.7</v>
      </c>
      <c r="S36" s="59" t="s">
        <v>380</v>
      </c>
    </row>
    <row r="37" spans="1:19" ht="25.5">
      <c r="A37" s="117" t="s">
        <v>601</v>
      </c>
      <c r="B37" s="117" t="s">
        <v>439</v>
      </c>
      <c r="C37" s="115" t="s">
        <v>441</v>
      </c>
      <c r="D37" s="115" t="s">
        <v>378</v>
      </c>
      <c r="E37" s="114" t="s">
        <v>445</v>
      </c>
      <c r="F37" s="59">
        <v>98833.9</v>
      </c>
      <c r="G37" s="59" t="s">
        <v>380</v>
      </c>
      <c r="H37" s="59" t="s">
        <v>380</v>
      </c>
      <c r="I37" s="59" t="s">
        <v>380</v>
      </c>
      <c r="J37" s="59" t="s">
        <v>380</v>
      </c>
      <c r="K37" s="59" t="s">
        <v>380</v>
      </c>
      <c r="L37" s="59" t="s">
        <v>380</v>
      </c>
      <c r="M37" s="59" t="s">
        <v>380</v>
      </c>
      <c r="N37" s="59" t="s">
        <v>380</v>
      </c>
      <c r="O37" s="59" t="s">
        <v>380</v>
      </c>
      <c r="P37" s="59" t="s">
        <v>380</v>
      </c>
      <c r="Q37" s="38" t="s">
        <v>380</v>
      </c>
      <c r="R37" s="59" t="s">
        <v>380</v>
      </c>
      <c r="S37" s="59" t="s">
        <v>380</v>
      </c>
    </row>
    <row r="38" spans="1:19" ht="25.5">
      <c r="A38" s="117" t="s">
        <v>601</v>
      </c>
      <c r="B38" s="117" t="s">
        <v>439</v>
      </c>
      <c r="C38" s="115" t="s">
        <v>441</v>
      </c>
      <c r="D38" s="115" t="s">
        <v>379</v>
      </c>
      <c r="E38" s="114" t="s">
        <v>445</v>
      </c>
      <c r="F38" s="59">
        <v>231436</v>
      </c>
      <c r="G38" s="59">
        <v>1891.7</v>
      </c>
      <c r="H38" s="59" t="s">
        <v>380</v>
      </c>
      <c r="I38" s="59" t="s">
        <v>380</v>
      </c>
      <c r="J38" s="59" t="s">
        <v>380</v>
      </c>
      <c r="K38" s="59" t="s">
        <v>380</v>
      </c>
      <c r="L38" s="59" t="s">
        <v>380</v>
      </c>
      <c r="M38" s="59">
        <v>12</v>
      </c>
      <c r="N38" s="59" t="s">
        <v>380</v>
      </c>
      <c r="O38" s="59">
        <v>1000</v>
      </c>
      <c r="P38" s="59" t="s">
        <v>380</v>
      </c>
      <c r="Q38" s="38" t="s">
        <v>380</v>
      </c>
      <c r="R38" s="59">
        <v>879.7</v>
      </c>
      <c r="S38" s="59" t="s">
        <v>380</v>
      </c>
    </row>
    <row r="39" spans="1:19" ht="15" customHeight="1">
      <c r="A39" s="117" t="s">
        <v>601</v>
      </c>
      <c r="B39" s="117" t="s">
        <v>447</v>
      </c>
      <c r="C39" s="114" t="s">
        <v>440</v>
      </c>
      <c r="D39" s="114" t="s">
        <v>377</v>
      </c>
      <c r="E39" s="114" t="s">
        <v>445</v>
      </c>
      <c r="F39" s="58">
        <v>141083.79999999999</v>
      </c>
      <c r="G39" s="58">
        <v>1448.4</v>
      </c>
      <c r="H39" s="58">
        <v>700</v>
      </c>
      <c r="I39" s="58" t="s">
        <v>380</v>
      </c>
      <c r="J39" s="58" t="s">
        <v>380</v>
      </c>
      <c r="K39" s="58" t="s">
        <v>380</v>
      </c>
      <c r="L39" s="58" t="s">
        <v>380</v>
      </c>
      <c r="M39" s="58">
        <v>32</v>
      </c>
      <c r="N39" s="58" t="s">
        <v>380</v>
      </c>
      <c r="O39" s="58">
        <v>495.2</v>
      </c>
      <c r="P39" s="58" t="s">
        <v>380</v>
      </c>
      <c r="Q39" s="39" t="s">
        <v>380</v>
      </c>
      <c r="R39" s="58">
        <v>221.2</v>
      </c>
      <c r="S39" s="58" t="s">
        <v>380</v>
      </c>
    </row>
    <row r="40" spans="1:19" ht="25.5">
      <c r="A40" s="117" t="s">
        <v>601</v>
      </c>
      <c r="B40" s="117" t="s">
        <v>447</v>
      </c>
      <c r="C40" s="114" t="s">
        <v>440</v>
      </c>
      <c r="D40" s="114" t="s">
        <v>378</v>
      </c>
      <c r="E40" s="114" t="s">
        <v>445</v>
      </c>
      <c r="F40" s="58">
        <v>107279.6</v>
      </c>
      <c r="G40" s="58" t="s">
        <v>380</v>
      </c>
      <c r="H40" s="58" t="s">
        <v>380</v>
      </c>
      <c r="I40" s="58" t="s">
        <v>380</v>
      </c>
      <c r="J40" s="58" t="s">
        <v>380</v>
      </c>
      <c r="K40" s="58" t="s">
        <v>380</v>
      </c>
      <c r="L40" s="58" t="s">
        <v>380</v>
      </c>
      <c r="M40" s="58" t="s">
        <v>380</v>
      </c>
      <c r="N40" s="58" t="s">
        <v>380</v>
      </c>
      <c r="O40" s="58" t="s">
        <v>380</v>
      </c>
      <c r="P40" s="58" t="s">
        <v>380</v>
      </c>
      <c r="Q40" s="39" t="s">
        <v>380</v>
      </c>
      <c r="R40" s="58" t="s">
        <v>380</v>
      </c>
      <c r="S40" s="58" t="s">
        <v>380</v>
      </c>
    </row>
    <row r="41" spans="1:19" ht="25.5">
      <c r="A41" s="117" t="s">
        <v>601</v>
      </c>
      <c r="B41" s="117" t="s">
        <v>447</v>
      </c>
      <c r="C41" s="114" t="s">
        <v>440</v>
      </c>
      <c r="D41" s="114" t="s">
        <v>379</v>
      </c>
      <c r="E41" s="114" t="s">
        <v>445</v>
      </c>
      <c r="F41" s="58">
        <v>248363.5</v>
      </c>
      <c r="G41" s="58">
        <v>1448.4</v>
      </c>
      <c r="H41" s="58">
        <v>700</v>
      </c>
      <c r="I41" s="58" t="s">
        <v>380</v>
      </c>
      <c r="J41" s="58" t="s">
        <v>380</v>
      </c>
      <c r="K41" s="58" t="s">
        <v>380</v>
      </c>
      <c r="L41" s="58" t="s">
        <v>380</v>
      </c>
      <c r="M41" s="58">
        <v>32</v>
      </c>
      <c r="N41" s="58" t="s">
        <v>380</v>
      </c>
      <c r="O41" s="58">
        <v>495.2</v>
      </c>
      <c r="P41" s="58" t="s">
        <v>380</v>
      </c>
      <c r="Q41" s="39" t="s">
        <v>380</v>
      </c>
      <c r="R41" s="58">
        <v>221.2</v>
      </c>
      <c r="S41" s="58" t="s">
        <v>380</v>
      </c>
    </row>
    <row r="42" spans="1:19" ht="15" customHeight="1">
      <c r="A42" s="117" t="s">
        <v>601</v>
      </c>
      <c r="B42" s="117" t="s">
        <v>447</v>
      </c>
      <c r="C42" s="115" t="s">
        <v>441</v>
      </c>
      <c r="D42" s="57" t="s">
        <v>377</v>
      </c>
      <c r="E42" s="114" t="s">
        <v>445</v>
      </c>
      <c r="F42" s="36">
        <v>162142.70000000001</v>
      </c>
      <c r="G42" s="36">
        <v>3502.8</v>
      </c>
      <c r="H42" s="36">
        <v>700</v>
      </c>
      <c r="I42" s="36" t="s">
        <v>380</v>
      </c>
      <c r="J42" s="36">
        <v>73.2</v>
      </c>
      <c r="K42" s="36" t="s">
        <v>380</v>
      </c>
      <c r="L42" s="36" t="s">
        <v>380</v>
      </c>
      <c r="M42" s="36">
        <v>32</v>
      </c>
      <c r="N42" s="36" t="s">
        <v>380</v>
      </c>
      <c r="O42" s="36">
        <v>2476.4</v>
      </c>
      <c r="P42" s="36" t="s">
        <v>380</v>
      </c>
      <c r="Q42" s="36" t="s">
        <v>380</v>
      </c>
      <c r="R42" s="36">
        <v>221.2</v>
      </c>
      <c r="S42" s="36" t="s">
        <v>380</v>
      </c>
    </row>
    <row r="43" spans="1:19" ht="25.5">
      <c r="A43" s="117" t="s">
        <v>601</v>
      </c>
      <c r="B43" s="117" t="s">
        <v>447</v>
      </c>
      <c r="C43" s="115" t="s">
        <v>441</v>
      </c>
      <c r="D43" s="57" t="s">
        <v>378</v>
      </c>
      <c r="E43" s="114" t="s">
        <v>445</v>
      </c>
      <c r="F43" s="36">
        <v>126162.6</v>
      </c>
      <c r="G43" s="36" t="s">
        <v>380</v>
      </c>
      <c r="H43" s="36" t="s">
        <v>380</v>
      </c>
      <c r="I43" s="36" t="s">
        <v>380</v>
      </c>
      <c r="J43" s="36" t="s">
        <v>380</v>
      </c>
      <c r="K43" s="36" t="s">
        <v>380</v>
      </c>
      <c r="L43" s="36" t="s">
        <v>380</v>
      </c>
      <c r="M43" s="36" t="s">
        <v>380</v>
      </c>
      <c r="N43" s="36" t="s">
        <v>380</v>
      </c>
      <c r="O43" s="36" t="s">
        <v>380</v>
      </c>
      <c r="P43" s="36" t="s">
        <v>380</v>
      </c>
      <c r="Q43" s="36" t="s">
        <v>380</v>
      </c>
      <c r="R43" s="36" t="s">
        <v>380</v>
      </c>
      <c r="S43" s="36" t="s">
        <v>380</v>
      </c>
    </row>
    <row r="44" spans="1:19" ht="25.5">
      <c r="A44" s="117" t="s">
        <v>601</v>
      </c>
      <c r="B44" s="117" t="s">
        <v>447</v>
      </c>
      <c r="C44" s="115" t="s">
        <v>441</v>
      </c>
      <c r="D44" s="57" t="s">
        <v>379</v>
      </c>
      <c r="E44" s="114" t="s">
        <v>445</v>
      </c>
      <c r="F44" s="36">
        <v>288305.3</v>
      </c>
      <c r="G44" s="36">
        <v>3502.8</v>
      </c>
      <c r="H44" s="36">
        <v>700</v>
      </c>
      <c r="I44" s="36" t="s">
        <v>380</v>
      </c>
      <c r="J44" s="36">
        <v>73.2</v>
      </c>
      <c r="K44" s="36" t="s">
        <v>380</v>
      </c>
      <c r="L44" s="36" t="s">
        <v>380</v>
      </c>
      <c r="M44" s="36">
        <v>32</v>
      </c>
      <c r="N44" s="36" t="s">
        <v>380</v>
      </c>
      <c r="O44" s="36">
        <v>2476.4</v>
      </c>
      <c r="P44" s="36" t="s">
        <v>380</v>
      </c>
      <c r="Q44" s="36" t="s">
        <v>380</v>
      </c>
      <c r="R44" s="36">
        <v>221.2</v>
      </c>
      <c r="S44" s="36" t="s">
        <v>380</v>
      </c>
    </row>
    <row r="45" spans="1:19" ht="15" customHeight="1">
      <c r="A45" s="117" t="s">
        <v>601</v>
      </c>
      <c r="B45" s="117" t="s">
        <v>448</v>
      </c>
      <c r="C45" s="114" t="s">
        <v>440</v>
      </c>
      <c r="D45" s="114" t="s">
        <v>377</v>
      </c>
      <c r="E45" s="114" t="s">
        <v>445</v>
      </c>
      <c r="F45" s="58">
        <v>153508.1</v>
      </c>
      <c r="G45" s="58">
        <v>3758.4</v>
      </c>
      <c r="H45" s="58">
        <v>1000</v>
      </c>
      <c r="I45" s="58" t="s">
        <v>380</v>
      </c>
      <c r="J45" s="58">
        <v>70</v>
      </c>
      <c r="K45" s="58" t="s">
        <v>380</v>
      </c>
      <c r="L45" s="58" t="s">
        <v>380</v>
      </c>
      <c r="M45" s="58">
        <v>211.5</v>
      </c>
      <c r="N45" s="58" t="s">
        <v>380</v>
      </c>
      <c r="O45" s="58">
        <v>2192.6999999999998</v>
      </c>
      <c r="P45" s="58" t="s">
        <v>380</v>
      </c>
      <c r="Q45" s="39" t="s">
        <v>380</v>
      </c>
      <c r="R45" s="58">
        <v>284.2</v>
      </c>
      <c r="S45" s="58" t="s">
        <v>380</v>
      </c>
    </row>
    <row r="46" spans="1:19" ht="25.5">
      <c r="A46" s="117" t="s">
        <v>601</v>
      </c>
      <c r="B46" s="117" t="s">
        <v>448</v>
      </c>
      <c r="C46" s="114" t="s">
        <v>440</v>
      </c>
      <c r="D46" s="114" t="s">
        <v>378</v>
      </c>
      <c r="E46" s="114" t="s">
        <v>445</v>
      </c>
      <c r="F46" s="58">
        <v>104985</v>
      </c>
      <c r="G46" s="58" t="s">
        <v>380</v>
      </c>
      <c r="H46" s="58" t="s">
        <v>380</v>
      </c>
      <c r="I46" s="58" t="s">
        <v>380</v>
      </c>
      <c r="J46" s="58" t="s">
        <v>380</v>
      </c>
      <c r="K46" s="58" t="s">
        <v>380</v>
      </c>
      <c r="L46" s="58" t="s">
        <v>380</v>
      </c>
      <c r="M46" s="58" t="s">
        <v>380</v>
      </c>
      <c r="N46" s="58" t="s">
        <v>380</v>
      </c>
      <c r="O46" s="58" t="s">
        <v>380</v>
      </c>
      <c r="P46" s="58" t="s">
        <v>380</v>
      </c>
      <c r="Q46" s="39" t="s">
        <v>380</v>
      </c>
      <c r="R46" s="58" t="s">
        <v>380</v>
      </c>
      <c r="S46" s="58" t="s">
        <v>380</v>
      </c>
    </row>
    <row r="47" spans="1:19" ht="25.5">
      <c r="A47" s="117" t="s">
        <v>601</v>
      </c>
      <c r="B47" s="117" t="s">
        <v>448</v>
      </c>
      <c r="C47" s="114" t="s">
        <v>440</v>
      </c>
      <c r="D47" s="114" t="s">
        <v>379</v>
      </c>
      <c r="E47" s="114" t="s">
        <v>445</v>
      </c>
      <c r="F47" s="58">
        <v>258493</v>
      </c>
      <c r="G47" s="58">
        <v>3758.4</v>
      </c>
      <c r="H47" s="58">
        <v>1000</v>
      </c>
      <c r="I47" s="58" t="s">
        <v>380</v>
      </c>
      <c r="J47" s="58">
        <v>70</v>
      </c>
      <c r="K47" s="58" t="s">
        <v>380</v>
      </c>
      <c r="L47" s="58" t="s">
        <v>380</v>
      </c>
      <c r="M47" s="58">
        <v>211.5</v>
      </c>
      <c r="N47" s="58" t="s">
        <v>380</v>
      </c>
      <c r="O47" s="58">
        <v>2192.6999999999998</v>
      </c>
      <c r="P47" s="58" t="s">
        <v>380</v>
      </c>
      <c r="Q47" s="39" t="s">
        <v>380</v>
      </c>
      <c r="R47" s="58">
        <v>284.2</v>
      </c>
      <c r="S47" s="58" t="s">
        <v>380</v>
      </c>
    </row>
    <row r="48" spans="1:19" ht="15" customHeight="1">
      <c r="A48" s="117" t="s">
        <v>601</v>
      </c>
      <c r="B48" s="117" t="s">
        <v>448</v>
      </c>
      <c r="C48" s="115" t="s">
        <v>441</v>
      </c>
      <c r="D48" s="115" t="s">
        <v>377</v>
      </c>
      <c r="E48" s="114" t="s">
        <v>445</v>
      </c>
      <c r="F48" s="37">
        <v>206626</v>
      </c>
      <c r="G48" s="37">
        <v>5423.4</v>
      </c>
      <c r="H48" s="37">
        <v>650</v>
      </c>
      <c r="I48" s="37" t="s">
        <v>380</v>
      </c>
      <c r="J48" s="37">
        <v>70</v>
      </c>
      <c r="K48" s="37" t="s">
        <v>380</v>
      </c>
      <c r="L48" s="37" t="s">
        <v>380</v>
      </c>
      <c r="M48" s="37">
        <v>226.5</v>
      </c>
      <c r="N48" s="37" t="s">
        <v>380</v>
      </c>
      <c r="O48" s="37">
        <v>4192.7</v>
      </c>
      <c r="P48" s="37" t="s">
        <v>380</v>
      </c>
      <c r="Q48" s="37" t="s">
        <v>380</v>
      </c>
      <c r="R48" s="37">
        <v>284.2</v>
      </c>
      <c r="S48" s="37" t="s">
        <v>380</v>
      </c>
    </row>
    <row r="49" spans="1:19" ht="25.5">
      <c r="A49" s="117" t="s">
        <v>601</v>
      </c>
      <c r="B49" s="117" t="s">
        <v>448</v>
      </c>
      <c r="C49" s="115" t="s">
        <v>441</v>
      </c>
      <c r="D49" s="115" t="s">
        <v>378</v>
      </c>
      <c r="E49" s="114" t="s">
        <v>445</v>
      </c>
      <c r="F49" s="37">
        <v>105478.3</v>
      </c>
      <c r="G49" s="37" t="s">
        <v>380</v>
      </c>
      <c r="H49" s="37" t="s">
        <v>380</v>
      </c>
      <c r="I49" s="37" t="s">
        <v>380</v>
      </c>
      <c r="J49" s="37" t="s">
        <v>380</v>
      </c>
      <c r="K49" s="37" t="s">
        <v>380</v>
      </c>
      <c r="L49" s="37" t="s">
        <v>380</v>
      </c>
      <c r="M49" s="37" t="s">
        <v>380</v>
      </c>
      <c r="N49" s="37" t="s">
        <v>380</v>
      </c>
      <c r="O49" s="37" t="s">
        <v>380</v>
      </c>
      <c r="P49" s="37" t="s">
        <v>380</v>
      </c>
      <c r="Q49" s="37" t="s">
        <v>380</v>
      </c>
      <c r="R49" s="37" t="s">
        <v>380</v>
      </c>
      <c r="S49" s="37" t="s">
        <v>380</v>
      </c>
    </row>
    <row r="50" spans="1:19" ht="25.5">
      <c r="A50" s="117" t="s">
        <v>601</v>
      </c>
      <c r="B50" s="117" t="s">
        <v>448</v>
      </c>
      <c r="C50" s="115" t="s">
        <v>441</v>
      </c>
      <c r="D50" s="115" t="s">
        <v>379</v>
      </c>
      <c r="E50" s="114" t="s">
        <v>445</v>
      </c>
      <c r="F50" s="37">
        <v>312104.3</v>
      </c>
      <c r="G50" s="37">
        <v>5423.4</v>
      </c>
      <c r="H50" s="37">
        <v>650</v>
      </c>
      <c r="I50" s="37" t="s">
        <v>380</v>
      </c>
      <c r="J50" s="37">
        <v>70</v>
      </c>
      <c r="K50" s="37" t="s">
        <v>380</v>
      </c>
      <c r="L50" s="37" t="s">
        <v>380</v>
      </c>
      <c r="M50" s="37">
        <v>226.5</v>
      </c>
      <c r="N50" s="37" t="s">
        <v>380</v>
      </c>
      <c r="O50" s="37">
        <v>4192.7</v>
      </c>
      <c r="P50" s="37" t="s">
        <v>380</v>
      </c>
      <c r="Q50" s="37" t="s">
        <v>380</v>
      </c>
      <c r="R50" s="37">
        <v>284.2</v>
      </c>
      <c r="S50" s="37" t="s">
        <v>380</v>
      </c>
    </row>
    <row r="51" spans="1:19" ht="15" customHeight="1">
      <c r="A51" s="117" t="s">
        <v>601</v>
      </c>
      <c r="B51" s="117" t="s">
        <v>449</v>
      </c>
      <c r="C51" s="114" t="s">
        <v>440</v>
      </c>
      <c r="D51" s="114" t="s">
        <v>377</v>
      </c>
      <c r="E51" s="114" t="s">
        <v>445</v>
      </c>
      <c r="F51" s="58">
        <v>213162.1</v>
      </c>
      <c r="G51" s="58">
        <v>8242.4</v>
      </c>
      <c r="H51" s="58">
        <v>717</v>
      </c>
      <c r="I51" s="58" t="s">
        <v>380</v>
      </c>
      <c r="J51" s="58" t="s">
        <v>380</v>
      </c>
      <c r="K51" s="58" t="s">
        <v>380</v>
      </c>
      <c r="L51" s="58" t="s">
        <v>380</v>
      </c>
      <c r="M51" s="58">
        <v>90</v>
      </c>
      <c r="N51" s="58" t="s">
        <v>380</v>
      </c>
      <c r="O51" s="58">
        <v>7000</v>
      </c>
      <c r="P51" s="58" t="s">
        <v>380</v>
      </c>
      <c r="Q51" s="39" t="s">
        <v>380</v>
      </c>
      <c r="R51" s="58">
        <v>435.4</v>
      </c>
      <c r="S51" s="58" t="s">
        <v>380</v>
      </c>
    </row>
    <row r="52" spans="1:19" ht="25.5">
      <c r="A52" s="117" t="s">
        <v>601</v>
      </c>
      <c r="B52" s="117" t="s">
        <v>449</v>
      </c>
      <c r="C52" s="114" t="s">
        <v>440</v>
      </c>
      <c r="D52" s="114" t="s">
        <v>378</v>
      </c>
      <c r="E52" s="114" t="s">
        <v>445</v>
      </c>
      <c r="F52" s="58">
        <v>159484.9</v>
      </c>
      <c r="G52" s="58" t="s">
        <v>380</v>
      </c>
      <c r="H52" s="58" t="s">
        <v>380</v>
      </c>
      <c r="I52" s="58" t="s">
        <v>380</v>
      </c>
      <c r="J52" s="58" t="s">
        <v>380</v>
      </c>
      <c r="K52" s="58" t="s">
        <v>380</v>
      </c>
      <c r="L52" s="58" t="s">
        <v>380</v>
      </c>
      <c r="M52" s="58" t="s">
        <v>380</v>
      </c>
      <c r="N52" s="58" t="s">
        <v>380</v>
      </c>
      <c r="O52" s="58" t="s">
        <v>380</v>
      </c>
      <c r="P52" s="58" t="s">
        <v>380</v>
      </c>
      <c r="Q52" s="39" t="s">
        <v>380</v>
      </c>
      <c r="R52" s="58" t="s">
        <v>380</v>
      </c>
      <c r="S52" s="58" t="s">
        <v>380</v>
      </c>
    </row>
    <row r="53" spans="1:19" ht="25.5">
      <c r="A53" s="117" t="s">
        <v>601</v>
      </c>
      <c r="B53" s="117" t="s">
        <v>449</v>
      </c>
      <c r="C53" s="114" t="s">
        <v>440</v>
      </c>
      <c r="D53" s="114" t="s">
        <v>379</v>
      </c>
      <c r="E53" s="114" t="s">
        <v>445</v>
      </c>
      <c r="F53" s="58">
        <v>372647</v>
      </c>
      <c r="G53" s="58">
        <v>8242.4</v>
      </c>
      <c r="H53" s="58">
        <v>717</v>
      </c>
      <c r="I53" s="58" t="s">
        <v>380</v>
      </c>
      <c r="J53" s="58" t="s">
        <v>380</v>
      </c>
      <c r="K53" s="58" t="s">
        <v>380</v>
      </c>
      <c r="L53" s="58" t="s">
        <v>380</v>
      </c>
      <c r="M53" s="58">
        <v>90</v>
      </c>
      <c r="N53" s="58" t="s">
        <v>380</v>
      </c>
      <c r="O53" s="58">
        <v>7000</v>
      </c>
      <c r="P53" s="58" t="s">
        <v>380</v>
      </c>
      <c r="Q53" s="39" t="s">
        <v>380</v>
      </c>
      <c r="R53" s="58">
        <v>435.4</v>
      </c>
      <c r="S53" s="58" t="s">
        <v>380</v>
      </c>
    </row>
    <row r="54" spans="1:19" ht="15" customHeight="1">
      <c r="A54" s="117" t="s">
        <v>601</v>
      </c>
      <c r="B54" s="117" t="s">
        <v>449</v>
      </c>
      <c r="C54" s="115" t="s">
        <v>441</v>
      </c>
      <c r="D54" s="116" t="s">
        <v>377</v>
      </c>
      <c r="E54" s="114" t="s">
        <v>445</v>
      </c>
      <c r="F54" s="36">
        <v>279118.5</v>
      </c>
      <c r="G54" s="36">
        <v>8640.2999999999993</v>
      </c>
      <c r="H54" s="36">
        <v>954.9</v>
      </c>
      <c r="I54" s="36" t="s">
        <v>380</v>
      </c>
      <c r="J54" s="36" t="s">
        <v>380</v>
      </c>
      <c r="K54" s="36" t="s">
        <v>380</v>
      </c>
      <c r="L54" s="36" t="s">
        <v>380</v>
      </c>
      <c r="M54" s="36">
        <v>246.3</v>
      </c>
      <c r="N54" s="36" t="s">
        <v>380</v>
      </c>
      <c r="O54" s="36">
        <v>7000</v>
      </c>
      <c r="P54" s="36" t="s">
        <v>380</v>
      </c>
      <c r="Q54" s="33" t="s">
        <v>380</v>
      </c>
      <c r="R54" s="36">
        <v>439</v>
      </c>
      <c r="S54" s="36" t="s">
        <v>380</v>
      </c>
    </row>
    <row r="55" spans="1:19" ht="25.5">
      <c r="A55" s="117" t="s">
        <v>601</v>
      </c>
      <c r="B55" s="117" t="s">
        <v>449</v>
      </c>
      <c r="C55" s="115" t="s">
        <v>441</v>
      </c>
      <c r="D55" s="116" t="s">
        <v>378</v>
      </c>
      <c r="E55" s="114" t="s">
        <v>445</v>
      </c>
      <c r="F55" s="36">
        <v>168066.8</v>
      </c>
      <c r="G55" s="36" t="s">
        <v>380</v>
      </c>
      <c r="H55" s="36" t="s">
        <v>380</v>
      </c>
      <c r="I55" s="36" t="s">
        <v>380</v>
      </c>
      <c r="J55" s="36" t="s">
        <v>380</v>
      </c>
      <c r="K55" s="36" t="s">
        <v>380</v>
      </c>
      <c r="L55" s="36" t="s">
        <v>380</v>
      </c>
      <c r="M55" s="36" t="s">
        <v>380</v>
      </c>
      <c r="N55" s="36" t="s">
        <v>380</v>
      </c>
      <c r="O55" s="36" t="s">
        <v>380</v>
      </c>
      <c r="P55" s="36" t="s">
        <v>380</v>
      </c>
      <c r="Q55" s="33" t="s">
        <v>380</v>
      </c>
      <c r="R55" s="36" t="s">
        <v>380</v>
      </c>
      <c r="S55" s="36" t="s">
        <v>380</v>
      </c>
    </row>
    <row r="56" spans="1:19" ht="25.5">
      <c r="A56" s="117" t="s">
        <v>601</v>
      </c>
      <c r="B56" s="117" t="s">
        <v>449</v>
      </c>
      <c r="C56" s="115" t="s">
        <v>441</v>
      </c>
      <c r="D56" s="116" t="s">
        <v>379</v>
      </c>
      <c r="E56" s="114" t="s">
        <v>445</v>
      </c>
      <c r="F56" s="36">
        <v>447185.3</v>
      </c>
      <c r="G56" s="36">
        <v>8640.2999999999993</v>
      </c>
      <c r="H56" s="36">
        <v>954.9</v>
      </c>
      <c r="I56" s="36" t="s">
        <v>380</v>
      </c>
      <c r="J56" s="36" t="s">
        <v>380</v>
      </c>
      <c r="K56" s="36" t="s">
        <v>380</v>
      </c>
      <c r="L56" s="36" t="s">
        <v>380</v>
      </c>
      <c r="M56" s="36">
        <v>246.3</v>
      </c>
      <c r="N56" s="36" t="s">
        <v>380</v>
      </c>
      <c r="O56" s="36">
        <v>7000</v>
      </c>
      <c r="P56" s="36" t="s">
        <v>380</v>
      </c>
      <c r="Q56" s="33" t="s">
        <v>380</v>
      </c>
      <c r="R56" s="36">
        <v>439</v>
      </c>
      <c r="S56" s="36" t="s">
        <v>380</v>
      </c>
    </row>
    <row r="57" spans="1:19" ht="15" customHeight="1">
      <c r="A57" s="117" t="s">
        <v>601</v>
      </c>
      <c r="B57" s="117" t="s">
        <v>450</v>
      </c>
      <c r="C57" s="114" t="s">
        <v>440</v>
      </c>
      <c r="D57" s="114" t="s">
        <v>377</v>
      </c>
      <c r="E57" s="114" t="s">
        <v>445</v>
      </c>
      <c r="F57" s="58">
        <v>252721.4</v>
      </c>
      <c r="G57" s="58">
        <v>5646.7</v>
      </c>
      <c r="H57" s="58">
        <v>4102</v>
      </c>
      <c r="I57" s="58">
        <v>432.2</v>
      </c>
      <c r="J57" s="58" t="s">
        <v>380</v>
      </c>
      <c r="K57" s="58" t="s">
        <v>380</v>
      </c>
      <c r="L57" s="58" t="s">
        <v>380</v>
      </c>
      <c r="M57" s="58">
        <v>20</v>
      </c>
      <c r="N57" s="58" t="s">
        <v>380</v>
      </c>
      <c r="O57" s="58">
        <v>746.6</v>
      </c>
      <c r="P57" s="58" t="s">
        <v>380</v>
      </c>
      <c r="Q57" s="39" t="s">
        <v>380</v>
      </c>
      <c r="R57" s="58">
        <v>345.9</v>
      </c>
      <c r="S57" s="58" t="s">
        <v>380</v>
      </c>
    </row>
    <row r="58" spans="1:19" ht="25.5">
      <c r="A58" s="117" t="s">
        <v>601</v>
      </c>
      <c r="B58" s="117" t="s">
        <v>450</v>
      </c>
      <c r="C58" s="114" t="s">
        <v>440</v>
      </c>
      <c r="D58" s="114" t="s">
        <v>378</v>
      </c>
      <c r="E58" s="114" t="s">
        <v>445</v>
      </c>
      <c r="F58" s="58">
        <v>183414.1</v>
      </c>
      <c r="G58" s="58" t="s">
        <v>380</v>
      </c>
      <c r="H58" s="58" t="s">
        <v>380</v>
      </c>
      <c r="I58" s="58" t="s">
        <v>380</v>
      </c>
      <c r="J58" s="58" t="s">
        <v>380</v>
      </c>
      <c r="K58" s="58" t="s">
        <v>380</v>
      </c>
      <c r="L58" s="58" t="s">
        <v>380</v>
      </c>
      <c r="M58" s="58" t="s">
        <v>380</v>
      </c>
      <c r="N58" s="58" t="s">
        <v>380</v>
      </c>
      <c r="O58" s="58" t="s">
        <v>380</v>
      </c>
      <c r="P58" s="58" t="s">
        <v>380</v>
      </c>
      <c r="Q58" s="39" t="s">
        <v>380</v>
      </c>
      <c r="R58" s="58" t="s">
        <v>380</v>
      </c>
      <c r="S58" s="58" t="s">
        <v>380</v>
      </c>
    </row>
    <row r="59" spans="1:19" ht="25.5">
      <c r="A59" s="117" t="s">
        <v>601</v>
      </c>
      <c r="B59" s="117" t="s">
        <v>450</v>
      </c>
      <c r="C59" s="114" t="s">
        <v>440</v>
      </c>
      <c r="D59" s="114" t="s">
        <v>379</v>
      </c>
      <c r="E59" s="114" t="s">
        <v>445</v>
      </c>
      <c r="F59" s="58">
        <v>436135.5</v>
      </c>
      <c r="G59" s="58">
        <v>5646.7</v>
      </c>
      <c r="H59" s="58">
        <v>4102</v>
      </c>
      <c r="I59" s="58">
        <v>432.2</v>
      </c>
      <c r="J59" s="58" t="s">
        <v>380</v>
      </c>
      <c r="K59" s="58" t="s">
        <v>380</v>
      </c>
      <c r="L59" s="58" t="s">
        <v>380</v>
      </c>
      <c r="M59" s="58">
        <v>20</v>
      </c>
      <c r="N59" s="58" t="s">
        <v>380</v>
      </c>
      <c r="O59" s="58">
        <v>746.6</v>
      </c>
      <c r="P59" s="58" t="s">
        <v>380</v>
      </c>
      <c r="Q59" s="39" t="s">
        <v>380</v>
      </c>
      <c r="R59" s="58">
        <v>345.9</v>
      </c>
      <c r="S59" s="58" t="s">
        <v>380</v>
      </c>
    </row>
    <row r="60" spans="1:19" ht="25.5">
      <c r="A60" s="117" t="s">
        <v>601</v>
      </c>
      <c r="B60" s="117" t="s">
        <v>439</v>
      </c>
      <c r="C60" s="114" t="s">
        <v>440</v>
      </c>
      <c r="D60" s="114" t="s">
        <v>377</v>
      </c>
      <c r="E60" s="114" t="s">
        <v>446</v>
      </c>
      <c r="F60" s="39">
        <v>267689.40000000002</v>
      </c>
      <c r="G60" s="39">
        <v>14412.099999999999</v>
      </c>
      <c r="H60" s="39" t="s">
        <v>380</v>
      </c>
      <c r="I60" s="39" t="s">
        <v>380</v>
      </c>
      <c r="J60" s="39" t="s">
        <v>380</v>
      </c>
      <c r="K60" s="39" t="s">
        <v>380</v>
      </c>
      <c r="L60" s="39" t="s">
        <v>380</v>
      </c>
      <c r="M60" s="39">
        <v>500.2</v>
      </c>
      <c r="N60" s="39" t="s">
        <v>380</v>
      </c>
      <c r="O60" s="39" t="s">
        <v>380</v>
      </c>
      <c r="P60" s="39" t="s">
        <v>380</v>
      </c>
      <c r="Q60" s="39" t="s">
        <v>380</v>
      </c>
      <c r="R60" s="39">
        <v>330.9</v>
      </c>
      <c r="S60" s="39" t="s">
        <v>380</v>
      </c>
    </row>
    <row r="61" spans="1:19" ht="25.5">
      <c r="A61" s="117" t="s">
        <v>601</v>
      </c>
      <c r="B61" s="117" t="s">
        <v>439</v>
      </c>
      <c r="C61" s="114" t="s">
        <v>440</v>
      </c>
      <c r="D61" s="114" t="s">
        <v>378</v>
      </c>
      <c r="E61" s="114" t="s">
        <v>446</v>
      </c>
      <c r="F61" s="39">
        <v>443766.69999999995</v>
      </c>
      <c r="G61" s="39">
        <v>6297.8</v>
      </c>
      <c r="H61" s="39" t="s">
        <v>380</v>
      </c>
      <c r="I61" s="39" t="s">
        <v>380</v>
      </c>
      <c r="J61" s="39" t="s">
        <v>380</v>
      </c>
      <c r="K61" s="39" t="s">
        <v>380</v>
      </c>
      <c r="L61" s="39" t="s">
        <v>380</v>
      </c>
      <c r="M61" s="39" t="s">
        <v>380</v>
      </c>
      <c r="N61" s="39" t="s">
        <v>380</v>
      </c>
      <c r="O61" s="39" t="s">
        <v>380</v>
      </c>
      <c r="P61" s="39" t="s">
        <v>380</v>
      </c>
      <c r="Q61" s="39" t="s">
        <v>380</v>
      </c>
      <c r="R61" s="39">
        <v>565.70000000000005</v>
      </c>
      <c r="S61" s="39" t="s">
        <v>380</v>
      </c>
    </row>
    <row r="62" spans="1:19" ht="25.5">
      <c r="A62" s="117" t="s">
        <v>601</v>
      </c>
      <c r="B62" s="117" t="s">
        <v>439</v>
      </c>
      <c r="C62" s="114" t="s">
        <v>440</v>
      </c>
      <c r="D62" s="114" t="s">
        <v>379</v>
      </c>
      <c r="E62" s="114" t="s">
        <v>446</v>
      </c>
      <c r="F62" s="39">
        <v>711456.1</v>
      </c>
      <c r="G62" s="39">
        <v>20709.900000000001</v>
      </c>
      <c r="H62" s="39" t="s">
        <v>380</v>
      </c>
      <c r="I62" s="39" t="s">
        <v>380</v>
      </c>
      <c r="J62" s="39" t="s">
        <v>380</v>
      </c>
      <c r="K62" s="39" t="s">
        <v>380</v>
      </c>
      <c r="L62" s="39" t="s">
        <v>380</v>
      </c>
      <c r="M62" s="39">
        <v>1217.0999999999999</v>
      </c>
      <c r="N62" s="39" t="s">
        <v>380</v>
      </c>
      <c r="O62" s="39" t="s">
        <v>380</v>
      </c>
      <c r="P62" s="39" t="s">
        <v>380</v>
      </c>
      <c r="Q62" s="39" t="s">
        <v>380</v>
      </c>
      <c r="R62" s="39">
        <v>896.6</v>
      </c>
      <c r="S62" s="39" t="s">
        <v>380</v>
      </c>
    </row>
    <row r="63" spans="1:19" ht="25.5">
      <c r="A63" s="117" t="s">
        <v>601</v>
      </c>
      <c r="B63" s="117" t="s">
        <v>439</v>
      </c>
      <c r="C63" s="115" t="s">
        <v>441</v>
      </c>
      <c r="D63" s="115" t="s">
        <v>377</v>
      </c>
      <c r="E63" s="114" t="s">
        <v>446</v>
      </c>
      <c r="F63" s="38">
        <v>296310</v>
      </c>
      <c r="G63" s="38">
        <v>20244</v>
      </c>
      <c r="H63" s="38" t="s">
        <v>380</v>
      </c>
      <c r="I63" s="38" t="s">
        <v>380</v>
      </c>
      <c r="J63" s="38" t="s">
        <v>380</v>
      </c>
      <c r="K63" s="38" t="s">
        <v>380</v>
      </c>
      <c r="L63" s="38" t="s">
        <v>380</v>
      </c>
      <c r="M63" s="38">
        <v>496.3</v>
      </c>
      <c r="N63" s="38" t="s">
        <v>380</v>
      </c>
      <c r="O63" s="38" t="s">
        <v>380</v>
      </c>
      <c r="P63" s="38" t="s">
        <v>380</v>
      </c>
      <c r="Q63" s="38" t="s">
        <v>380</v>
      </c>
      <c r="R63" s="38">
        <v>1817.3000000000002</v>
      </c>
      <c r="S63" s="38" t="s">
        <v>380</v>
      </c>
    </row>
    <row r="64" spans="1:19" ht="25.5">
      <c r="A64" s="117" t="s">
        <v>601</v>
      </c>
      <c r="B64" s="117" t="s">
        <v>439</v>
      </c>
      <c r="C64" s="115" t="s">
        <v>441</v>
      </c>
      <c r="D64" s="115" t="s">
        <v>378</v>
      </c>
      <c r="E64" s="114" t="s">
        <v>446</v>
      </c>
      <c r="F64" s="38">
        <v>489571.5</v>
      </c>
      <c r="G64" s="38" t="s">
        <v>380</v>
      </c>
      <c r="H64" s="38" t="s">
        <v>380</v>
      </c>
      <c r="I64" s="38" t="s">
        <v>380</v>
      </c>
      <c r="J64" s="38" t="s">
        <v>380</v>
      </c>
      <c r="K64" s="38" t="s">
        <v>380</v>
      </c>
      <c r="L64" s="38" t="s">
        <v>380</v>
      </c>
      <c r="M64" s="38" t="s">
        <v>380</v>
      </c>
      <c r="N64" s="38" t="s">
        <v>380</v>
      </c>
      <c r="O64" s="38" t="s">
        <v>380</v>
      </c>
      <c r="P64" s="38" t="s">
        <v>380</v>
      </c>
      <c r="Q64" s="38" t="s">
        <v>380</v>
      </c>
      <c r="R64" s="38" t="s">
        <v>380</v>
      </c>
      <c r="S64" s="38" t="s">
        <v>380</v>
      </c>
    </row>
    <row r="65" spans="1:22" ht="25.5">
      <c r="A65" s="117" t="s">
        <v>601</v>
      </c>
      <c r="B65" s="117" t="s">
        <v>439</v>
      </c>
      <c r="C65" s="115" t="s">
        <v>441</v>
      </c>
      <c r="D65" s="115" t="s">
        <v>379</v>
      </c>
      <c r="E65" s="114" t="s">
        <v>446</v>
      </c>
      <c r="F65" s="38">
        <v>785881.59999999998</v>
      </c>
      <c r="G65" s="38">
        <v>27176.2</v>
      </c>
      <c r="H65" s="38" t="s">
        <v>380</v>
      </c>
      <c r="I65" s="38" t="s">
        <v>380</v>
      </c>
      <c r="J65" s="38" t="s">
        <v>380</v>
      </c>
      <c r="K65" s="38" t="s">
        <v>380</v>
      </c>
      <c r="L65" s="38" t="s">
        <v>380</v>
      </c>
      <c r="M65" s="38">
        <v>1213.2</v>
      </c>
      <c r="N65" s="38" t="s">
        <v>380</v>
      </c>
      <c r="O65" s="38" t="s">
        <v>380</v>
      </c>
      <c r="P65" s="38" t="s">
        <v>380</v>
      </c>
      <c r="Q65" s="38" t="s">
        <v>380</v>
      </c>
      <c r="R65" s="38">
        <v>2346.9</v>
      </c>
      <c r="S65" s="38" t="s">
        <v>380</v>
      </c>
    </row>
    <row r="66" spans="1:22" ht="25.5">
      <c r="A66" s="117" t="s">
        <v>601</v>
      </c>
      <c r="B66" s="117" t="s">
        <v>447</v>
      </c>
      <c r="C66" s="114" t="s">
        <v>440</v>
      </c>
      <c r="D66" s="114" t="s">
        <v>377</v>
      </c>
      <c r="E66" s="114" t="s">
        <v>446</v>
      </c>
      <c r="F66" s="39">
        <v>326162.90000000002</v>
      </c>
      <c r="G66" s="39">
        <v>20970.600000000002</v>
      </c>
      <c r="H66" s="39">
        <v>14570.9</v>
      </c>
      <c r="I66" s="39" t="s">
        <v>380</v>
      </c>
      <c r="J66" s="39" t="s">
        <v>380</v>
      </c>
      <c r="K66" s="39" t="s">
        <v>380</v>
      </c>
      <c r="L66" s="39" t="s">
        <v>380</v>
      </c>
      <c r="M66" s="39">
        <v>1085.5</v>
      </c>
      <c r="N66" s="39" t="s">
        <v>380</v>
      </c>
      <c r="O66" s="39" t="s">
        <v>380</v>
      </c>
      <c r="P66" s="39" t="s">
        <v>380</v>
      </c>
      <c r="Q66" s="39" t="s">
        <v>380</v>
      </c>
      <c r="R66" s="39">
        <v>858.59999999999991</v>
      </c>
      <c r="S66" s="39" t="s">
        <v>380</v>
      </c>
    </row>
    <row r="67" spans="1:22" ht="25.5">
      <c r="A67" s="117" t="s">
        <v>601</v>
      </c>
      <c r="B67" s="117" t="s">
        <v>447</v>
      </c>
      <c r="C67" s="114" t="s">
        <v>440</v>
      </c>
      <c r="D67" s="114" t="s">
        <v>378</v>
      </c>
      <c r="E67" s="114" t="s">
        <v>446</v>
      </c>
      <c r="F67" s="39">
        <v>531793.19999999995</v>
      </c>
      <c r="G67" s="39" t="s">
        <v>380</v>
      </c>
      <c r="H67" s="39" t="s">
        <v>380</v>
      </c>
      <c r="I67" s="39" t="s">
        <v>380</v>
      </c>
      <c r="J67" s="39" t="s">
        <v>380</v>
      </c>
      <c r="K67" s="39" t="s">
        <v>380</v>
      </c>
      <c r="L67" s="39" t="s">
        <v>380</v>
      </c>
      <c r="M67" s="39" t="s">
        <v>380</v>
      </c>
      <c r="N67" s="39" t="s">
        <v>380</v>
      </c>
      <c r="O67" s="39" t="s">
        <v>380</v>
      </c>
      <c r="P67" s="39" t="s">
        <v>380</v>
      </c>
      <c r="Q67" s="39" t="s">
        <v>380</v>
      </c>
      <c r="R67" s="39" t="s">
        <v>380</v>
      </c>
      <c r="S67" s="39" t="s">
        <v>380</v>
      </c>
    </row>
    <row r="68" spans="1:22" ht="25.5">
      <c r="A68" s="117" t="s">
        <v>601</v>
      </c>
      <c r="B68" s="117" t="s">
        <v>447</v>
      </c>
      <c r="C68" s="114" t="s">
        <v>440</v>
      </c>
      <c r="D68" s="114" t="s">
        <v>379</v>
      </c>
      <c r="E68" s="114" t="s">
        <v>446</v>
      </c>
      <c r="F68" s="39">
        <v>857956.2</v>
      </c>
      <c r="G68" s="39">
        <v>27702.9</v>
      </c>
      <c r="H68" s="39">
        <v>16309.6</v>
      </c>
      <c r="I68" s="39" t="s">
        <v>380</v>
      </c>
      <c r="J68" s="39" t="s">
        <v>380</v>
      </c>
      <c r="K68" s="39" t="s">
        <v>380</v>
      </c>
      <c r="L68" s="39" t="s">
        <v>380</v>
      </c>
      <c r="M68" s="39">
        <v>1891.1</v>
      </c>
      <c r="N68" s="39" t="s">
        <v>380</v>
      </c>
      <c r="O68" s="39" t="s">
        <v>380</v>
      </c>
      <c r="P68" s="39" t="s">
        <v>380</v>
      </c>
      <c r="Q68" s="39" t="s">
        <v>380</v>
      </c>
      <c r="R68" s="39">
        <v>1419.7</v>
      </c>
      <c r="S68" s="39" t="s">
        <v>380</v>
      </c>
    </row>
    <row r="69" spans="1:22" ht="25.5">
      <c r="A69" s="117" t="s">
        <v>601</v>
      </c>
      <c r="B69" s="117" t="s">
        <v>447</v>
      </c>
      <c r="C69" s="115" t="s">
        <v>441</v>
      </c>
      <c r="D69" s="57" t="s">
        <v>377</v>
      </c>
      <c r="E69" s="114" t="s">
        <v>446</v>
      </c>
      <c r="F69" s="36">
        <v>397239.7</v>
      </c>
      <c r="G69" s="36">
        <v>38895.800000000003</v>
      </c>
      <c r="H69" s="36">
        <v>24176</v>
      </c>
      <c r="I69" s="36" t="s">
        <v>380</v>
      </c>
      <c r="J69" s="36">
        <v>4246.0999999999995</v>
      </c>
      <c r="K69" s="36" t="s">
        <v>380</v>
      </c>
      <c r="L69" s="36" t="s">
        <v>380</v>
      </c>
      <c r="M69" s="36">
        <v>1085.5</v>
      </c>
      <c r="N69" s="36" t="s">
        <v>380</v>
      </c>
      <c r="O69" s="36">
        <v>2509</v>
      </c>
      <c r="P69" s="36" t="s">
        <v>380</v>
      </c>
      <c r="Q69" s="36" t="s">
        <v>380</v>
      </c>
      <c r="R69" s="36">
        <v>1879.1000000000001</v>
      </c>
      <c r="S69" s="36" t="s">
        <v>380</v>
      </c>
    </row>
    <row r="70" spans="1:22" ht="25.5">
      <c r="A70" s="117" t="s">
        <v>601</v>
      </c>
      <c r="B70" s="117" t="s">
        <v>447</v>
      </c>
      <c r="C70" s="115" t="s">
        <v>441</v>
      </c>
      <c r="D70" s="57" t="s">
        <v>378</v>
      </c>
      <c r="E70" s="114" t="s">
        <v>446</v>
      </c>
      <c r="F70" s="36">
        <v>565593.30000000005</v>
      </c>
      <c r="G70" s="36" t="s">
        <v>380</v>
      </c>
      <c r="H70" s="36" t="s">
        <v>380</v>
      </c>
      <c r="I70" s="36" t="s">
        <v>380</v>
      </c>
      <c r="J70" s="36" t="s">
        <v>380</v>
      </c>
      <c r="K70" s="36" t="s">
        <v>380</v>
      </c>
      <c r="L70" s="36" t="s">
        <v>380</v>
      </c>
      <c r="M70" s="36" t="s">
        <v>380</v>
      </c>
      <c r="N70" s="36" t="s">
        <v>380</v>
      </c>
      <c r="O70" s="36" t="s">
        <v>380</v>
      </c>
      <c r="P70" s="36" t="s">
        <v>380</v>
      </c>
      <c r="Q70" s="36" t="s">
        <v>380</v>
      </c>
      <c r="R70" s="36" t="s">
        <v>380</v>
      </c>
      <c r="S70" s="36" t="s">
        <v>380</v>
      </c>
    </row>
    <row r="71" spans="1:22" ht="25.5">
      <c r="A71" s="117" t="s">
        <v>601</v>
      </c>
      <c r="B71" s="117" t="s">
        <v>447</v>
      </c>
      <c r="C71" s="115" t="s">
        <v>441</v>
      </c>
      <c r="D71" s="57" t="s">
        <v>379</v>
      </c>
      <c r="E71" s="114" t="s">
        <v>446</v>
      </c>
      <c r="F71" s="36">
        <v>962833</v>
      </c>
      <c r="G71" s="36">
        <v>45752.9</v>
      </c>
      <c r="H71" s="36">
        <v>25982.1</v>
      </c>
      <c r="I71" s="36" t="s">
        <v>380</v>
      </c>
      <c r="J71" s="36">
        <v>6045.8</v>
      </c>
      <c r="K71" s="36" t="s">
        <v>380</v>
      </c>
      <c r="L71" s="36" t="s">
        <v>380</v>
      </c>
      <c r="M71" s="36">
        <v>1892</v>
      </c>
      <c r="N71" s="36" t="s">
        <v>380</v>
      </c>
      <c r="O71" s="36">
        <v>2509</v>
      </c>
      <c r="P71" s="36" t="s">
        <v>380</v>
      </c>
      <c r="Q71" s="36" t="s">
        <v>380</v>
      </c>
      <c r="R71" s="36">
        <v>2440.7999999999997</v>
      </c>
      <c r="S71" s="36" t="s">
        <v>380</v>
      </c>
    </row>
    <row r="72" spans="1:22" s="118" customFormat="1" ht="25.5">
      <c r="A72" s="117" t="s">
        <v>601</v>
      </c>
      <c r="B72" s="117" t="s">
        <v>448</v>
      </c>
      <c r="C72" s="114" t="s">
        <v>440</v>
      </c>
      <c r="D72" s="114" t="s">
        <v>377</v>
      </c>
      <c r="E72" s="114" t="s">
        <v>446</v>
      </c>
      <c r="F72" s="39">
        <v>391028.2</v>
      </c>
      <c r="G72" s="39">
        <v>37678.9</v>
      </c>
      <c r="H72" s="39">
        <v>21620.400000000001</v>
      </c>
      <c r="I72" s="39" t="s">
        <v>380</v>
      </c>
      <c r="J72" s="39">
        <v>4359.3999999999996</v>
      </c>
      <c r="K72" s="39" t="s">
        <v>380</v>
      </c>
      <c r="L72" s="39" t="s">
        <v>380</v>
      </c>
      <c r="M72" s="39">
        <v>1025.7</v>
      </c>
      <c r="N72" s="39" t="s">
        <v>380</v>
      </c>
      <c r="O72" s="39">
        <v>2409.2999999999997</v>
      </c>
      <c r="P72" s="39" t="s">
        <v>380</v>
      </c>
      <c r="Q72" s="39" t="s">
        <v>380</v>
      </c>
      <c r="R72" s="39">
        <v>1894.6000000000001</v>
      </c>
      <c r="S72" s="39" t="s">
        <v>380</v>
      </c>
      <c r="V72" s="120"/>
    </row>
    <row r="73" spans="1:22" s="118" customFormat="1" ht="25.5">
      <c r="A73" s="117" t="s">
        <v>601</v>
      </c>
      <c r="B73" s="117" t="s">
        <v>448</v>
      </c>
      <c r="C73" s="114" t="s">
        <v>440</v>
      </c>
      <c r="D73" s="114" t="s">
        <v>378</v>
      </c>
      <c r="E73" s="114" t="s">
        <v>446</v>
      </c>
      <c r="F73" s="39">
        <v>600041.1</v>
      </c>
      <c r="G73" s="39" t="s">
        <v>380</v>
      </c>
      <c r="H73" s="39" t="s">
        <v>380</v>
      </c>
      <c r="I73" s="39" t="s">
        <v>380</v>
      </c>
      <c r="J73" s="39" t="s">
        <v>380</v>
      </c>
      <c r="K73" s="39" t="s">
        <v>380</v>
      </c>
      <c r="L73" s="39" t="s">
        <v>380</v>
      </c>
      <c r="M73" s="39" t="s">
        <v>380</v>
      </c>
      <c r="N73" s="39" t="s">
        <v>380</v>
      </c>
      <c r="O73" s="39" t="s">
        <v>380</v>
      </c>
      <c r="P73" s="39" t="s">
        <v>380</v>
      </c>
      <c r="Q73" s="39" t="s">
        <v>380</v>
      </c>
      <c r="R73" s="39" t="s">
        <v>380</v>
      </c>
      <c r="S73" s="39" t="s">
        <v>380</v>
      </c>
      <c r="V73" s="120"/>
    </row>
    <row r="74" spans="1:22" s="118" customFormat="1" ht="25.5">
      <c r="A74" s="117" t="s">
        <v>601</v>
      </c>
      <c r="B74" s="117" t="s">
        <v>448</v>
      </c>
      <c r="C74" s="114" t="s">
        <v>440</v>
      </c>
      <c r="D74" s="114" t="s">
        <v>379</v>
      </c>
      <c r="E74" s="114" t="s">
        <v>446</v>
      </c>
      <c r="F74" s="39">
        <v>991069.2</v>
      </c>
      <c r="G74" s="39">
        <v>45510.200000000004</v>
      </c>
      <c r="H74" s="39">
        <v>23754.3</v>
      </c>
      <c r="I74" s="39" t="s">
        <v>380</v>
      </c>
      <c r="J74" s="39">
        <v>6408</v>
      </c>
      <c r="K74" s="39" t="s">
        <v>380</v>
      </c>
      <c r="L74" s="39" t="s">
        <v>380</v>
      </c>
      <c r="M74" s="39">
        <v>1895.3</v>
      </c>
      <c r="N74" s="39" t="s">
        <v>380</v>
      </c>
      <c r="O74" s="39">
        <v>2409.2999999999997</v>
      </c>
      <c r="P74" s="39" t="s">
        <v>380</v>
      </c>
      <c r="Q74" s="39" t="s">
        <v>380</v>
      </c>
      <c r="R74" s="39">
        <v>2505.8999999999996</v>
      </c>
      <c r="S74" s="39" t="s">
        <v>380</v>
      </c>
      <c r="V74" s="120"/>
    </row>
    <row r="75" spans="1:22" s="118" customFormat="1" ht="25.5">
      <c r="A75" s="117" t="s">
        <v>601</v>
      </c>
      <c r="B75" s="117" t="s">
        <v>448</v>
      </c>
      <c r="C75" s="115" t="s">
        <v>441</v>
      </c>
      <c r="D75" s="115" t="s">
        <v>377</v>
      </c>
      <c r="E75" s="114" t="s">
        <v>446</v>
      </c>
      <c r="F75" s="37">
        <v>485006</v>
      </c>
      <c r="G75" s="37">
        <v>40454.400000000001</v>
      </c>
      <c r="H75" s="37">
        <v>21036.9</v>
      </c>
      <c r="I75" s="37" t="s">
        <v>380</v>
      </c>
      <c r="J75" s="37">
        <v>4359.3999999999996</v>
      </c>
      <c r="K75" s="37" t="s">
        <v>380</v>
      </c>
      <c r="L75" s="37" t="s">
        <v>380</v>
      </c>
      <c r="M75" s="37">
        <v>1725.7</v>
      </c>
      <c r="N75" s="37" t="s">
        <v>380</v>
      </c>
      <c r="O75" s="37">
        <v>4409.3</v>
      </c>
      <c r="P75" s="37" t="s">
        <v>380</v>
      </c>
      <c r="Q75" s="37" t="s">
        <v>380</v>
      </c>
      <c r="R75" s="37">
        <v>1894.6000000000001</v>
      </c>
      <c r="S75" s="37" t="s">
        <v>380</v>
      </c>
      <c r="V75" s="120"/>
    </row>
    <row r="76" spans="1:22" s="118" customFormat="1" ht="25.5">
      <c r="A76" s="117" t="s">
        <v>601</v>
      </c>
      <c r="B76" s="117" t="s">
        <v>448</v>
      </c>
      <c r="C76" s="115" t="s">
        <v>441</v>
      </c>
      <c r="D76" s="115" t="s">
        <v>378</v>
      </c>
      <c r="E76" s="114" t="s">
        <v>446</v>
      </c>
      <c r="F76" s="37">
        <v>620035</v>
      </c>
      <c r="G76" s="37" t="s">
        <v>380</v>
      </c>
      <c r="H76" s="37" t="s">
        <v>380</v>
      </c>
      <c r="I76" s="37" t="s">
        <v>380</v>
      </c>
      <c r="J76" s="37" t="s">
        <v>380</v>
      </c>
      <c r="K76" s="37" t="s">
        <v>380</v>
      </c>
      <c r="L76" s="37" t="s">
        <v>380</v>
      </c>
      <c r="M76" s="37" t="s">
        <v>380</v>
      </c>
      <c r="N76" s="37" t="s">
        <v>380</v>
      </c>
      <c r="O76" s="37" t="s">
        <v>380</v>
      </c>
      <c r="P76" s="37" t="s">
        <v>380</v>
      </c>
      <c r="Q76" s="37" t="s">
        <v>380</v>
      </c>
      <c r="R76" s="37" t="s">
        <v>380</v>
      </c>
      <c r="S76" s="37" t="s">
        <v>380</v>
      </c>
      <c r="V76" s="120"/>
    </row>
    <row r="77" spans="1:22" s="118" customFormat="1" ht="25.5">
      <c r="A77" s="117" t="s">
        <v>601</v>
      </c>
      <c r="B77" s="117" t="s">
        <v>448</v>
      </c>
      <c r="C77" s="115" t="s">
        <v>441</v>
      </c>
      <c r="D77" s="115" t="s">
        <v>379</v>
      </c>
      <c r="E77" s="114" t="s">
        <v>446</v>
      </c>
      <c r="F77" s="37">
        <v>1105041</v>
      </c>
      <c r="G77" s="37">
        <v>48528.3</v>
      </c>
      <c r="H77" s="37">
        <v>23300.9</v>
      </c>
      <c r="I77" s="37" t="s">
        <v>380</v>
      </c>
      <c r="J77" s="37">
        <v>6408</v>
      </c>
      <c r="K77" s="37" t="s">
        <v>380</v>
      </c>
      <c r="L77" s="37" t="s">
        <v>380</v>
      </c>
      <c r="M77" s="37">
        <v>2607.1</v>
      </c>
      <c r="N77" s="37" t="s">
        <v>380</v>
      </c>
      <c r="O77" s="37">
        <v>4409.3</v>
      </c>
      <c r="P77" s="37" t="s">
        <v>380</v>
      </c>
      <c r="Q77" s="37" t="s">
        <v>380</v>
      </c>
      <c r="R77" s="37">
        <v>2506.6</v>
      </c>
      <c r="S77" s="37" t="s">
        <v>380</v>
      </c>
      <c r="V77" s="120"/>
    </row>
    <row r="78" spans="1:22" s="118" customFormat="1" ht="25.5">
      <c r="A78" s="117" t="s">
        <v>601</v>
      </c>
      <c r="B78" s="117" t="s">
        <v>449</v>
      </c>
      <c r="C78" s="114" t="s">
        <v>440</v>
      </c>
      <c r="D78" s="114" t="s">
        <v>377</v>
      </c>
      <c r="E78" s="114" t="s">
        <v>446</v>
      </c>
      <c r="F78" s="39">
        <v>576551.30000000005</v>
      </c>
      <c r="G78" s="39">
        <v>39636.5</v>
      </c>
      <c r="H78" s="39">
        <v>22274.1</v>
      </c>
      <c r="I78" s="39" t="s">
        <v>380</v>
      </c>
      <c r="J78" s="39" t="s">
        <v>380</v>
      </c>
      <c r="K78" s="39" t="s">
        <v>380</v>
      </c>
      <c r="L78" s="39" t="s">
        <v>380</v>
      </c>
      <c r="M78" s="39">
        <v>1123.7</v>
      </c>
      <c r="N78" s="39" t="s">
        <v>380</v>
      </c>
      <c r="O78" s="39">
        <v>7279.7</v>
      </c>
      <c r="P78" s="39" t="s">
        <v>380</v>
      </c>
      <c r="Q78" s="39" t="s">
        <v>380</v>
      </c>
      <c r="R78" s="39">
        <v>1881.1</v>
      </c>
      <c r="S78" s="39" t="s">
        <v>380</v>
      </c>
      <c r="V78" s="120"/>
    </row>
    <row r="79" spans="1:22" s="118" customFormat="1" ht="25.5">
      <c r="A79" s="117" t="s">
        <v>601</v>
      </c>
      <c r="B79" s="117" t="s">
        <v>449</v>
      </c>
      <c r="C79" s="114" t="s">
        <v>440</v>
      </c>
      <c r="D79" s="114" t="s">
        <v>378</v>
      </c>
      <c r="E79" s="114" t="s">
        <v>446</v>
      </c>
      <c r="F79" s="39">
        <v>713750</v>
      </c>
      <c r="G79" s="39" t="s">
        <v>380</v>
      </c>
      <c r="H79" s="39" t="s">
        <v>380</v>
      </c>
      <c r="I79" s="39" t="s">
        <v>380</v>
      </c>
      <c r="J79" s="39" t="s">
        <v>380</v>
      </c>
      <c r="K79" s="39" t="s">
        <v>380</v>
      </c>
      <c r="L79" s="39" t="s">
        <v>380</v>
      </c>
      <c r="M79" s="39" t="s">
        <v>380</v>
      </c>
      <c r="N79" s="39" t="s">
        <v>380</v>
      </c>
      <c r="O79" s="39" t="s">
        <v>380</v>
      </c>
      <c r="P79" s="39" t="s">
        <v>380</v>
      </c>
      <c r="Q79" s="39" t="s">
        <v>380</v>
      </c>
      <c r="R79" s="39" t="s">
        <v>380</v>
      </c>
      <c r="S79" s="39" t="s">
        <v>380</v>
      </c>
      <c r="V79" s="120"/>
    </row>
    <row r="80" spans="1:22" s="118" customFormat="1" ht="25.5">
      <c r="A80" s="117" t="s">
        <v>601</v>
      </c>
      <c r="B80" s="117" t="s">
        <v>449</v>
      </c>
      <c r="C80" s="114" t="s">
        <v>440</v>
      </c>
      <c r="D80" s="114" t="s">
        <v>379</v>
      </c>
      <c r="E80" s="114" t="s">
        <v>446</v>
      </c>
      <c r="F80" s="39">
        <v>1290301.3</v>
      </c>
      <c r="G80" s="39">
        <v>48364.700000000004</v>
      </c>
      <c r="H80" s="39">
        <v>24973.599999999999</v>
      </c>
      <c r="I80" s="39" t="s">
        <v>380</v>
      </c>
      <c r="J80" s="39" t="s">
        <v>380</v>
      </c>
      <c r="K80" s="39" t="s">
        <v>380</v>
      </c>
      <c r="L80" s="39" t="s">
        <v>380</v>
      </c>
      <c r="M80" s="39">
        <v>2090.8000000000002</v>
      </c>
      <c r="N80" s="39" t="s">
        <v>380</v>
      </c>
      <c r="O80" s="39">
        <v>7279.7</v>
      </c>
      <c r="P80" s="39" t="s">
        <v>380</v>
      </c>
      <c r="Q80" s="39" t="s">
        <v>380</v>
      </c>
      <c r="R80" s="39">
        <v>2541.4</v>
      </c>
      <c r="S80" s="39" t="s">
        <v>380</v>
      </c>
      <c r="V80" s="120"/>
    </row>
    <row r="81" spans="1:22" s="118" customFormat="1" ht="25.5">
      <c r="A81" s="117" t="s">
        <v>601</v>
      </c>
      <c r="B81" s="117" t="s">
        <v>449</v>
      </c>
      <c r="C81" s="115" t="s">
        <v>441</v>
      </c>
      <c r="D81" s="116" t="s">
        <v>377</v>
      </c>
      <c r="E81" s="114" t="s">
        <v>446</v>
      </c>
      <c r="F81" s="33">
        <v>710010.9</v>
      </c>
      <c r="G81" s="33">
        <v>53509.100000000006</v>
      </c>
      <c r="H81" s="33">
        <v>30070.9</v>
      </c>
      <c r="I81" s="33" t="s">
        <v>380</v>
      </c>
      <c r="J81" s="33" t="s">
        <v>380</v>
      </c>
      <c r="K81" s="33" t="s">
        <v>380</v>
      </c>
      <c r="L81" s="33" t="s">
        <v>380</v>
      </c>
      <c r="M81" s="33">
        <v>2444.7000000000003</v>
      </c>
      <c r="N81" s="33" t="s">
        <v>380</v>
      </c>
      <c r="O81" s="33">
        <v>7466.1</v>
      </c>
      <c r="P81" s="33" t="s">
        <v>380</v>
      </c>
      <c r="Q81" s="33" t="s">
        <v>380</v>
      </c>
      <c r="R81" s="33">
        <v>2637.6</v>
      </c>
      <c r="S81" s="33" t="s">
        <v>380</v>
      </c>
      <c r="V81" s="120"/>
    </row>
    <row r="82" spans="1:22" s="118" customFormat="1" ht="25.5">
      <c r="A82" s="117" t="s">
        <v>601</v>
      </c>
      <c r="B82" s="117" t="s">
        <v>449</v>
      </c>
      <c r="C82" s="115" t="s">
        <v>441</v>
      </c>
      <c r="D82" s="116" t="s">
        <v>378</v>
      </c>
      <c r="E82" s="114" t="s">
        <v>446</v>
      </c>
      <c r="F82" s="33">
        <v>739723.3</v>
      </c>
      <c r="G82" s="33" t="s">
        <v>380</v>
      </c>
      <c r="H82" s="33" t="s">
        <v>380</v>
      </c>
      <c r="I82" s="33" t="s">
        <v>380</v>
      </c>
      <c r="J82" s="33" t="s">
        <v>380</v>
      </c>
      <c r="K82" s="33" t="s">
        <v>380</v>
      </c>
      <c r="L82" s="33" t="s">
        <v>380</v>
      </c>
      <c r="M82" s="33" t="s">
        <v>380</v>
      </c>
      <c r="N82" s="33" t="s">
        <v>380</v>
      </c>
      <c r="O82" s="33" t="s">
        <v>380</v>
      </c>
      <c r="P82" s="33" t="s">
        <v>380</v>
      </c>
      <c r="Q82" s="33" t="s">
        <v>380</v>
      </c>
      <c r="R82" s="33" t="s">
        <v>380</v>
      </c>
      <c r="S82" s="33" t="s">
        <v>380</v>
      </c>
      <c r="V82" s="120"/>
    </row>
    <row r="83" spans="1:22" s="118" customFormat="1" ht="25.5">
      <c r="A83" s="117" t="s">
        <v>601</v>
      </c>
      <c r="B83" s="117" t="s">
        <v>449</v>
      </c>
      <c r="C83" s="115" t="s">
        <v>441</v>
      </c>
      <c r="D83" s="116" t="s">
        <v>379</v>
      </c>
      <c r="E83" s="114" t="s">
        <v>446</v>
      </c>
      <c r="F83" s="33">
        <v>1449734.2</v>
      </c>
      <c r="G83" s="33">
        <v>62393.8</v>
      </c>
      <c r="H83" s="33">
        <v>32790.5</v>
      </c>
      <c r="I83" s="33" t="s">
        <v>380</v>
      </c>
      <c r="J83" s="33" t="s">
        <v>380</v>
      </c>
      <c r="K83" s="33" t="s">
        <v>380</v>
      </c>
      <c r="L83" s="33" t="s">
        <v>380</v>
      </c>
      <c r="M83" s="33">
        <v>3414.8</v>
      </c>
      <c r="N83" s="33" t="s">
        <v>380</v>
      </c>
      <c r="O83" s="33">
        <v>7466.1</v>
      </c>
      <c r="P83" s="33" t="s">
        <v>380</v>
      </c>
      <c r="Q83" s="33" t="s">
        <v>380</v>
      </c>
      <c r="R83" s="33">
        <v>3413.4</v>
      </c>
      <c r="S83" s="33" t="s">
        <v>380</v>
      </c>
      <c r="V83" s="120"/>
    </row>
    <row r="84" spans="1:22" s="118" customFormat="1" ht="25.5">
      <c r="A84" s="117" t="s">
        <v>601</v>
      </c>
      <c r="B84" s="117" t="s">
        <v>450</v>
      </c>
      <c r="C84" s="114" t="s">
        <v>440</v>
      </c>
      <c r="D84" s="114" t="s">
        <v>377</v>
      </c>
      <c r="E84" s="114" t="s">
        <v>446</v>
      </c>
      <c r="F84" s="39">
        <v>574257.30000000005</v>
      </c>
      <c r="G84" s="39">
        <v>35891.799999999996</v>
      </c>
      <c r="H84" s="39">
        <v>20818.400000000001</v>
      </c>
      <c r="I84" s="39">
        <v>882.2</v>
      </c>
      <c r="J84" s="39" t="s">
        <v>380</v>
      </c>
      <c r="K84" s="39" t="s">
        <v>380</v>
      </c>
      <c r="L84" s="39" t="s">
        <v>380</v>
      </c>
      <c r="M84" s="39">
        <v>1165</v>
      </c>
      <c r="N84" s="39" t="s">
        <v>380</v>
      </c>
      <c r="O84" s="39">
        <v>2916.5</v>
      </c>
      <c r="P84" s="39" t="s">
        <v>380</v>
      </c>
      <c r="Q84" s="39" t="s">
        <v>380</v>
      </c>
      <c r="R84" s="39">
        <v>2847.5</v>
      </c>
      <c r="S84" s="39" t="s">
        <v>380</v>
      </c>
      <c r="V84" s="120"/>
    </row>
    <row r="85" spans="1:22" s="118" customFormat="1" ht="25.5">
      <c r="A85" s="117" t="s">
        <v>601</v>
      </c>
      <c r="B85" s="117" t="s">
        <v>450</v>
      </c>
      <c r="C85" s="114" t="s">
        <v>440</v>
      </c>
      <c r="D85" s="114" t="s">
        <v>378</v>
      </c>
      <c r="E85" s="114" t="s">
        <v>446</v>
      </c>
      <c r="F85" s="39">
        <v>773959.29999999993</v>
      </c>
      <c r="G85" s="39" t="s">
        <v>380</v>
      </c>
      <c r="H85" s="39" t="s">
        <v>380</v>
      </c>
      <c r="I85" s="39" t="s">
        <v>380</v>
      </c>
      <c r="J85" s="39" t="s">
        <v>380</v>
      </c>
      <c r="K85" s="39" t="s">
        <v>380</v>
      </c>
      <c r="L85" s="39" t="s">
        <v>380</v>
      </c>
      <c r="M85" s="39" t="s">
        <v>380</v>
      </c>
      <c r="N85" s="39" t="s">
        <v>380</v>
      </c>
      <c r="O85" s="39" t="s">
        <v>380</v>
      </c>
      <c r="P85" s="39" t="s">
        <v>380</v>
      </c>
      <c r="Q85" s="39" t="s">
        <v>380</v>
      </c>
      <c r="R85" s="39" t="s">
        <v>380</v>
      </c>
      <c r="S85" s="39" t="s">
        <v>380</v>
      </c>
      <c r="V85" s="120"/>
    </row>
    <row r="86" spans="1:22" s="124" customFormat="1" ht="26.25" thickBot="1">
      <c r="A86" s="121" t="s">
        <v>601</v>
      </c>
      <c r="B86" s="121" t="s">
        <v>450</v>
      </c>
      <c r="C86" s="122" t="s">
        <v>440</v>
      </c>
      <c r="D86" s="122" t="s">
        <v>379</v>
      </c>
      <c r="E86" s="122" t="s">
        <v>446</v>
      </c>
      <c r="F86" s="123">
        <v>1348216.6</v>
      </c>
      <c r="G86" s="123">
        <v>45622</v>
      </c>
      <c r="H86" s="123">
        <v>23771.9</v>
      </c>
      <c r="I86" s="123">
        <v>946.7</v>
      </c>
      <c r="J86" s="123" t="s">
        <v>380</v>
      </c>
      <c r="K86" s="123" t="s">
        <v>380</v>
      </c>
      <c r="L86" s="123" t="s">
        <v>380</v>
      </c>
      <c r="M86" s="123">
        <v>2276</v>
      </c>
      <c r="N86" s="123" t="s">
        <v>380</v>
      </c>
      <c r="O86" s="123">
        <v>2916.5</v>
      </c>
      <c r="P86" s="123" t="s">
        <v>380</v>
      </c>
      <c r="Q86" s="123" t="s">
        <v>380</v>
      </c>
      <c r="R86" s="123">
        <v>3763.8</v>
      </c>
      <c r="S86" s="123" t="s">
        <v>380</v>
      </c>
      <c r="V86" s="125"/>
    </row>
    <row r="87" spans="1:22" s="118" customFormat="1" ht="25.5">
      <c r="A87" s="117" t="s">
        <v>602</v>
      </c>
      <c r="B87" s="117" t="s">
        <v>439</v>
      </c>
      <c r="C87" s="114" t="s">
        <v>440</v>
      </c>
      <c r="D87" s="114" t="s">
        <v>377</v>
      </c>
      <c r="E87" s="114" t="s">
        <v>444</v>
      </c>
      <c r="F87" s="39">
        <v>93666.5</v>
      </c>
      <c r="G87" s="39">
        <v>12120.1</v>
      </c>
      <c r="H87" s="39">
        <v>7896.3</v>
      </c>
      <c r="I87" s="39">
        <v>602.1</v>
      </c>
      <c r="J87" s="39">
        <v>564.20000000000005</v>
      </c>
      <c r="K87" s="39">
        <v>99.2</v>
      </c>
      <c r="L87" s="39">
        <v>462.6</v>
      </c>
      <c r="M87" s="39">
        <v>1462.8</v>
      </c>
      <c r="N87" s="39" t="s">
        <v>380</v>
      </c>
      <c r="O87" s="39">
        <v>58</v>
      </c>
      <c r="P87" s="39">
        <v>90.4</v>
      </c>
      <c r="Q87" s="39" t="s">
        <v>380</v>
      </c>
      <c r="R87" s="39">
        <v>882.8</v>
      </c>
      <c r="S87" s="39">
        <v>1.7</v>
      </c>
      <c r="V87" s="120"/>
    </row>
    <row r="88" spans="1:22" s="118" customFormat="1" ht="25.5">
      <c r="A88" s="117" t="s">
        <v>602</v>
      </c>
      <c r="B88" s="117" t="s">
        <v>439</v>
      </c>
      <c r="C88" s="114" t="s">
        <v>440</v>
      </c>
      <c r="D88" s="114" t="s">
        <v>378</v>
      </c>
      <c r="E88" s="114" t="s">
        <v>444</v>
      </c>
      <c r="F88" s="39">
        <v>269565.8</v>
      </c>
      <c r="G88" s="39">
        <v>17814.7</v>
      </c>
      <c r="H88" s="39">
        <v>2181.5</v>
      </c>
      <c r="I88" s="39">
        <v>578.1</v>
      </c>
      <c r="J88" s="39">
        <v>1759.6</v>
      </c>
      <c r="K88" s="39">
        <v>7.4</v>
      </c>
      <c r="L88" s="39">
        <v>362.5</v>
      </c>
      <c r="M88" s="39">
        <v>1589.8</v>
      </c>
      <c r="N88" s="39" t="s">
        <v>380</v>
      </c>
      <c r="O88" s="39">
        <v>9961.5</v>
      </c>
      <c r="P88" s="39">
        <v>688.8</v>
      </c>
      <c r="Q88" s="39" t="s">
        <v>380</v>
      </c>
      <c r="R88" s="39">
        <v>645.6</v>
      </c>
      <c r="S88" s="39">
        <v>40</v>
      </c>
      <c r="V88" s="120"/>
    </row>
    <row r="89" spans="1:22" s="118" customFormat="1" ht="25.5">
      <c r="A89" s="117" t="s">
        <v>602</v>
      </c>
      <c r="B89" s="117" t="s">
        <v>439</v>
      </c>
      <c r="C89" s="114" t="s">
        <v>440</v>
      </c>
      <c r="D89" s="114" t="s">
        <v>379</v>
      </c>
      <c r="E89" s="114" t="s">
        <v>444</v>
      </c>
      <c r="F89" s="39">
        <v>363232.3</v>
      </c>
      <c r="G89" s="39">
        <v>29934.7</v>
      </c>
      <c r="H89" s="39">
        <v>10077.799999999999</v>
      </c>
      <c r="I89" s="39">
        <v>1180.0999999999999</v>
      </c>
      <c r="J89" s="39">
        <v>2323.8000000000002</v>
      </c>
      <c r="K89" s="39">
        <v>106.6</v>
      </c>
      <c r="L89" s="39">
        <v>825.1</v>
      </c>
      <c r="M89" s="39">
        <v>3052.6</v>
      </c>
      <c r="N89" s="39" t="s">
        <v>380</v>
      </c>
      <c r="O89" s="39">
        <v>10019.5</v>
      </c>
      <c r="P89" s="39">
        <v>779.2</v>
      </c>
      <c r="Q89" s="39" t="s">
        <v>380</v>
      </c>
      <c r="R89" s="39">
        <v>1528.4</v>
      </c>
      <c r="S89" s="39">
        <v>41.7</v>
      </c>
      <c r="V89" s="120"/>
    </row>
    <row r="90" spans="1:22" s="118" customFormat="1" ht="25.5">
      <c r="A90" s="117" t="s">
        <v>602</v>
      </c>
      <c r="B90" s="117" t="s">
        <v>439</v>
      </c>
      <c r="C90" s="115" t="s">
        <v>441</v>
      </c>
      <c r="D90" s="115" t="s">
        <v>377</v>
      </c>
      <c r="E90" s="114" t="s">
        <v>444</v>
      </c>
      <c r="F90" s="38">
        <v>97468</v>
      </c>
      <c r="G90" s="38">
        <v>12764.8</v>
      </c>
      <c r="H90" s="38">
        <v>8553.7000000000007</v>
      </c>
      <c r="I90" s="38">
        <v>562.20000000000005</v>
      </c>
      <c r="J90" s="38">
        <v>364.6</v>
      </c>
      <c r="K90" s="38">
        <v>76.7</v>
      </c>
      <c r="L90" s="38">
        <v>453.6</v>
      </c>
      <c r="M90" s="38">
        <v>1410.4</v>
      </c>
      <c r="N90" s="38" t="s">
        <v>380</v>
      </c>
      <c r="O90" s="38">
        <v>31.2</v>
      </c>
      <c r="P90" s="38">
        <v>99.2</v>
      </c>
      <c r="Q90" s="38" t="s">
        <v>380</v>
      </c>
      <c r="R90" s="38">
        <v>1211.5</v>
      </c>
      <c r="S90" s="38">
        <v>1.7</v>
      </c>
      <c r="V90" s="120"/>
    </row>
    <row r="91" spans="1:22" s="118" customFormat="1" ht="25.5">
      <c r="A91" s="117" t="s">
        <v>602</v>
      </c>
      <c r="B91" s="117" t="s">
        <v>439</v>
      </c>
      <c r="C91" s="115" t="s">
        <v>441</v>
      </c>
      <c r="D91" s="115" t="s">
        <v>378</v>
      </c>
      <c r="E91" s="114" t="s">
        <v>444</v>
      </c>
      <c r="F91" s="38">
        <v>273247.09999999998</v>
      </c>
      <c r="G91" s="38">
        <v>18169.599999999999</v>
      </c>
      <c r="H91" s="38">
        <v>2257.3000000000002</v>
      </c>
      <c r="I91" s="38">
        <v>578.9</v>
      </c>
      <c r="J91" s="38">
        <v>1759.6</v>
      </c>
      <c r="K91" s="38">
        <v>7.4</v>
      </c>
      <c r="L91" s="38">
        <v>362.5</v>
      </c>
      <c r="M91" s="38">
        <v>1615.5</v>
      </c>
      <c r="N91" s="38" t="s">
        <v>380</v>
      </c>
      <c r="O91" s="38">
        <v>10110.700000000001</v>
      </c>
      <c r="P91" s="38">
        <v>791.4</v>
      </c>
      <c r="Q91" s="38" t="s">
        <v>380</v>
      </c>
      <c r="R91" s="38">
        <v>645.5</v>
      </c>
      <c r="S91" s="38">
        <v>40.700000000000003</v>
      </c>
      <c r="V91" s="120"/>
    </row>
    <row r="92" spans="1:22" s="118" customFormat="1" ht="25.5">
      <c r="A92" s="117" t="s">
        <v>602</v>
      </c>
      <c r="B92" s="117" t="s">
        <v>439</v>
      </c>
      <c r="C92" s="115" t="s">
        <v>441</v>
      </c>
      <c r="D92" s="115" t="s">
        <v>379</v>
      </c>
      <c r="E92" s="114" t="s">
        <v>444</v>
      </c>
      <c r="F92" s="38">
        <v>370715.2</v>
      </c>
      <c r="G92" s="38">
        <v>30934.400000000001</v>
      </c>
      <c r="H92" s="38">
        <v>10811</v>
      </c>
      <c r="I92" s="38">
        <v>1141.2</v>
      </c>
      <c r="J92" s="38">
        <v>2124.1999999999998</v>
      </c>
      <c r="K92" s="38">
        <v>84.1</v>
      </c>
      <c r="L92" s="38">
        <v>816.1</v>
      </c>
      <c r="M92" s="38">
        <v>3025.9</v>
      </c>
      <c r="N92" s="38" t="s">
        <v>380</v>
      </c>
      <c r="O92" s="38">
        <v>10141.9</v>
      </c>
      <c r="P92" s="38">
        <v>890.6</v>
      </c>
      <c r="Q92" s="38" t="s">
        <v>380</v>
      </c>
      <c r="R92" s="38">
        <v>1857</v>
      </c>
      <c r="S92" s="38">
        <v>42.4</v>
      </c>
      <c r="V92" s="120"/>
    </row>
    <row r="93" spans="1:22" s="118" customFormat="1" ht="25.5">
      <c r="A93" s="117" t="s">
        <v>602</v>
      </c>
      <c r="B93" s="117" t="s">
        <v>447</v>
      </c>
      <c r="C93" s="114" t="s">
        <v>440</v>
      </c>
      <c r="D93" s="114" t="s">
        <v>377</v>
      </c>
      <c r="E93" s="114" t="s">
        <v>444</v>
      </c>
      <c r="F93" s="39">
        <v>104169</v>
      </c>
      <c r="G93" s="39">
        <v>16318.1</v>
      </c>
      <c r="H93" s="39">
        <v>10915.6</v>
      </c>
      <c r="I93" s="39">
        <v>830.9</v>
      </c>
      <c r="J93" s="39">
        <v>596.20000000000005</v>
      </c>
      <c r="K93" s="39">
        <v>57.7</v>
      </c>
      <c r="L93" s="39">
        <v>567.5</v>
      </c>
      <c r="M93" s="39">
        <v>2006.2</v>
      </c>
      <c r="N93" s="39" t="s">
        <v>380</v>
      </c>
      <c r="O93" s="39">
        <v>151</v>
      </c>
      <c r="P93" s="39">
        <v>122</v>
      </c>
      <c r="Q93" s="39" t="s">
        <v>380</v>
      </c>
      <c r="R93" s="39">
        <v>1070.8</v>
      </c>
      <c r="S93" s="39">
        <v>0.2</v>
      </c>
      <c r="V93" s="120"/>
    </row>
    <row r="94" spans="1:22" s="118" customFormat="1" ht="25.5">
      <c r="A94" s="117" t="s">
        <v>602</v>
      </c>
      <c r="B94" s="117" t="s">
        <v>447</v>
      </c>
      <c r="C94" s="114" t="s">
        <v>440</v>
      </c>
      <c r="D94" s="114" t="s">
        <v>378</v>
      </c>
      <c r="E94" s="114" t="s">
        <v>444</v>
      </c>
      <c r="F94" s="39">
        <v>310150.7</v>
      </c>
      <c r="G94" s="39">
        <v>20600.599999999999</v>
      </c>
      <c r="H94" s="39">
        <v>2486.8000000000002</v>
      </c>
      <c r="I94" s="39">
        <v>634.79999999999995</v>
      </c>
      <c r="J94" s="39">
        <v>1859.3</v>
      </c>
      <c r="K94" s="39">
        <v>8.5</v>
      </c>
      <c r="L94" s="39">
        <v>446.2</v>
      </c>
      <c r="M94" s="39">
        <v>2042.1</v>
      </c>
      <c r="N94" s="39" t="s">
        <v>380</v>
      </c>
      <c r="O94" s="39">
        <v>11621.8</v>
      </c>
      <c r="P94" s="39">
        <v>735.7</v>
      </c>
      <c r="Q94" s="39" t="s">
        <v>380</v>
      </c>
      <c r="R94" s="39">
        <v>722.9</v>
      </c>
      <c r="S94" s="39">
        <v>42.5</v>
      </c>
      <c r="V94" s="120"/>
    </row>
    <row r="95" spans="1:22" s="118" customFormat="1" ht="25.5">
      <c r="A95" s="117" t="s">
        <v>602</v>
      </c>
      <c r="B95" s="117" t="s">
        <v>447</v>
      </c>
      <c r="C95" s="114" t="s">
        <v>440</v>
      </c>
      <c r="D95" s="114" t="s">
        <v>379</v>
      </c>
      <c r="E95" s="114" t="s">
        <v>444</v>
      </c>
      <c r="F95" s="39">
        <v>414319.7</v>
      </c>
      <c r="G95" s="39">
        <v>36918.699999999997</v>
      </c>
      <c r="H95" s="39">
        <v>13402.4</v>
      </c>
      <c r="I95" s="39">
        <v>1465.7</v>
      </c>
      <c r="J95" s="39">
        <v>2455.5</v>
      </c>
      <c r="K95" s="39">
        <v>66.2</v>
      </c>
      <c r="L95" s="39">
        <v>1013.7</v>
      </c>
      <c r="M95" s="39">
        <v>4048.3</v>
      </c>
      <c r="N95" s="39" t="s">
        <v>380</v>
      </c>
      <c r="O95" s="39">
        <v>11772.9</v>
      </c>
      <c r="P95" s="39">
        <v>857.7</v>
      </c>
      <c r="Q95" s="39" t="s">
        <v>380</v>
      </c>
      <c r="R95" s="39">
        <v>1793.7</v>
      </c>
      <c r="S95" s="39">
        <v>42.7</v>
      </c>
      <c r="V95" s="120"/>
    </row>
    <row r="96" spans="1:22" s="118" customFormat="1" ht="25.5">
      <c r="A96" s="117" t="s">
        <v>602</v>
      </c>
      <c r="B96" s="117" t="s">
        <v>447</v>
      </c>
      <c r="C96" s="115" t="s">
        <v>441</v>
      </c>
      <c r="D96" s="57" t="s">
        <v>377</v>
      </c>
      <c r="E96" s="114" t="s">
        <v>444</v>
      </c>
      <c r="F96" s="36">
        <v>123147.4</v>
      </c>
      <c r="G96" s="36">
        <v>20170.3</v>
      </c>
      <c r="H96" s="36">
        <v>13221.5</v>
      </c>
      <c r="I96" s="36">
        <v>830.9</v>
      </c>
      <c r="J96" s="36">
        <v>391.5</v>
      </c>
      <c r="K96" s="36">
        <v>9.1</v>
      </c>
      <c r="L96" s="36">
        <v>563.1</v>
      </c>
      <c r="M96" s="36">
        <v>2565.1999999999998</v>
      </c>
      <c r="N96" s="36" t="s">
        <v>380</v>
      </c>
      <c r="O96" s="36">
        <v>339</v>
      </c>
      <c r="P96" s="36">
        <v>122</v>
      </c>
      <c r="Q96" s="36" t="s">
        <v>380</v>
      </c>
      <c r="R96" s="36">
        <v>2127.8000000000002</v>
      </c>
      <c r="S96" s="36">
        <v>0.2</v>
      </c>
      <c r="V96" s="120"/>
    </row>
    <row r="97" spans="1:22" s="118" customFormat="1" ht="25.5">
      <c r="A97" s="117" t="s">
        <v>602</v>
      </c>
      <c r="B97" s="117" t="s">
        <v>447</v>
      </c>
      <c r="C97" s="115" t="s">
        <v>441</v>
      </c>
      <c r="D97" s="57" t="s">
        <v>378</v>
      </c>
      <c r="E97" s="114" t="s">
        <v>444</v>
      </c>
      <c r="F97" s="36">
        <v>303365.8</v>
      </c>
      <c r="G97" s="36">
        <v>21332.799999999999</v>
      </c>
      <c r="H97" s="36">
        <v>2493.6999999999998</v>
      </c>
      <c r="I97" s="36">
        <v>635.20000000000005</v>
      </c>
      <c r="J97" s="36">
        <v>1860.7</v>
      </c>
      <c r="K97" s="36">
        <v>7.3</v>
      </c>
      <c r="L97" s="36">
        <v>446.5</v>
      </c>
      <c r="M97" s="36">
        <v>2113.9</v>
      </c>
      <c r="N97" s="36" t="s">
        <v>380</v>
      </c>
      <c r="O97" s="36">
        <v>12189.6</v>
      </c>
      <c r="P97" s="36">
        <v>820.6</v>
      </c>
      <c r="Q97" s="36" t="s">
        <v>380</v>
      </c>
      <c r="R97" s="36">
        <v>721.9</v>
      </c>
      <c r="S97" s="36">
        <v>43.4</v>
      </c>
      <c r="V97" s="120"/>
    </row>
    <row r="98" spans="1:22" s="118" customFormat="1" ht="25.5">
      <c r="A98" s="117" t="s">
        <v>602</v>
      </c>
      <c r="B98" s="117" t="s">
        <v>447</v>
      </c>
      <c r="C98" s="115" t="s">
        <v>441</v>
      </c>
      <c r="D98" s="57" t="s">
        <v>379</v>
      </c>
      <c r="E98" s="114" t="s">
        <v>444</v>
      </c>
      <c r="F98" s="36">
        <v>426513.2</v>
      </c>
      <c r="G98" s="36">
        <v>41503.1</v>
      </c>
      <c r="H98" s="36">
        <v>15715.2</v>
      </c>
      <c r="I98" s="36">
        <v>1466.1</v>
      </c>
      <c r="J98" s="36">
        <v>2252.3000000000002</v>
      </c>
      <c r="K98" s="36">
        <v>16.5</v>
      </c>
      <c r="L98" s="36">
        <v>1009.6</v>
      </c>
      <c r="M98" s="36">
        <v>4679.1000000000004</v>
      </c>
      <c r="N98" s="36" t="s">
        <v>380</v>
      </c>
      <c r="O98" s="36">
        <v>12528.5</v>
      </c>
      <c r="P98" s="36">
        <v>942.6</v>
      </c>
      <c r="Q98" s="36" t="s">
        <v>380</v>
      </c>
      <c r="R98" s="36">
        <v>2849.7</v>
      </c>
      <c r="S98" s="36">
        <v>43.6</v>
      </c>
      <c r="V98" s="120"/>
    </row>
    <row r="99" spans="1:22" ht="25.5">
      <c r="A99" s="117" t="s">
        <v>602</v>
      </c>
      <c r="B99" s="117" t="s">
        <v>448</v>
      </c>
      <c r="C99" s="114" t="s">
        <v>440</v>
      </c>
      <c r="D99" s="114" t="s">
        <v>377</v>
      </c>
      <c r="E99" s="114" t="s">
        <v>444</v>
      </c>
      <c r="F99" s="39">
        <v>143937.60000000001</v>
      </c>
      <c r="G99" s="39">
        <v>24133.599999999999</v>
      </c>
      <c r="H99" s="39">
        <v>14143.3</v>
      </c>
      <c r="I99" s="39">
        <v>362.1</v>
      </c>
      <c r="J99" s="39">
        <v>732.8</v>
      </c>
      <c r="K99" s="39">
        <v>273.89999999999998</v>
      </c>
      <c r="L99" s="39">
        <v>699</v>
      </c>
      <c r="M99" s="39">
        <v>3222.9</v>
      </c>
      <c r="N99" s="39" t="s">
        <v>380</v>
      </c>
      <c r="O99" s="39">
        <v>196</v>
      </c>
      <c r="P99" s="39">
        <v>122</v>
      </c>
      <c r="Q99" s="39" t="s">
        <v>380</v>
      </c>
      <c r="R99" s="39">
        <v>4348.3999999999996</v>
      </c>
      <c r="S99" s="39">
        <v>33.200000000000003</v>
      </c>
    </row>
    <row r="100" spans="1:22" ht="25.5">
      <c r="A100" s="117" t="s">
        <v>602</v>
      </c>
      <c r="B100" s="117" t="s">
        <v>448</v>
      </c>
      <c r="C100" s="114" t="s">
        <v>440</v>
      </c>
      <c r="D100" s="114" t="s">
        <v>378</v>
      </c>
      <c r="E100" s="114" t="s">
        <v>444</v>
      </c>
      <c r="F100" s="39">
        <v>350006.1</v>
      </c>
      <c r="G100" s="39">
        <v>23299.5</v>
      </c>
      <c r="H100" s="39">
        <v>2797.1</v>
      </c>
      <c r="I100" s="39">
        <v>632.6</v>
      </c>
      <c r="J100" s="39">
        <v>1978.4</v>
      </c>
      <c r="K100" s="39">
        <v>7.9</v>
      </c>
      <c r="L100" s="39">
        <v>418.5</v>
      </c>
      <c r="M100" s="39">
        <v>2536</v>
      </c>
      <c r="N100" s="39" t="s">
        <v>380</v>
      </c>
      <c r="O100" s="39">
        <v>13364.2</v>
      </c>
      <c r="P100" s="39">
        <v>785.9</v>
      </c>
      <c r="Q100" s="39" t="s">
        <v>380</v>
      </c>
      <c r="R100" s="39">
        <v>734.7</v>
      </c>
      <c r="S100" s="39">
        <v>44.3</v>
      </c>
    </row>
    <row r="101" spans="1:22" ht="25.5">
      <c r="A101" s="117" t="s">
        <v>602</v>
      </c>
      <c r="B101" s="117" t="s">
        <v>448</v>
      </c>
      <c r="C101" s="114" t="s">
        <v>440</v>
      </c>
      <c r="D101" s="114" t="s">
        <v>379</v>
      </c>
      <c r="E101" s="114" t="s">
        <v>444</v>
      </c>
      <c r="F101" s="39">
        <v>493943.7</v>
      </c>
      <c r="G101" s="39">
        <v>47433.2</v>
      </c>
      <c r="H101" s="39">
        <v>16940.5</v>
      </c>
      <c r="I101" s="39">
        <v>994.7</v>
      </c>
      <c r="J101" s="39">
        <v>2711.1</v>
      </c>
      <c r="K101" s="39">
        <v>281.8</v>
      </c>
      <c r="L101" s="39">
        <v>1117.5</v>
      </c>
      <c r="M101" s="39">
        <v>5758.8</v>
      </c>
      <c r="N101" s="39" t="s">
        <v>380</v>
      </c>
      <c r="O101" s="39">
        <v>13560.2</v>
      </c>
      <c r="P101" s="39">
        <v>907.9</v>
      </c>
      <c r="Q101" s="39" t="s">
        <v>380</v>
      </c>
      <c r="R101" s="39">
        <v>5083.1000000000004</v>
      </c>
      <c r="S101" s="39">
        <v>77.5</v>
      </c>
    </row>
    <row r="102" spans="1:22" ht="25.5">
      <c r="A102" s="117" t="s">
        <v>602</v>
      </c>
      <c r="B102" s="117" t="s">
        <v>448</v>
      </c>
      <c r="C102" s="115" t="s">
        <v>441</v>
      </c>
      <c r="D102" s="115" t="s">
        <v>377</v>
      </c>
      <c r="E102" s="114" t="s">
        <v>444</v>
      </c>
      <c r="F102" s="37">
        <v>151074.6</v>
      </c>
      <c r="G102" s="37">
        <v>22333.200000000001</v>
      </c>
      <c r="H102" s="37">
        <v>14204.6</v>
      </c>
      <c r="I102" s="37">
        <v>307.7</v>
      </c>
      <c r="J102" s="37">
        <v>568.79999999999995</v>
      </c>
      <c r="K102" s="37">
        <v>243.9</v>
      </c>
      <c r="L102" s="37">
        <v>684.4</v>
      </c>
      <c r="M102" s="37">
        <v>3141.2</v>
      </c>
      <c r="N102" s="37" t="s">
        <v>380</v>
      </c>
      <c r="O102" s="37">
        <v>106</v>
      </c>
      <c r="P102" s="37">
        <v>132.69999999999999</v>
      </c>
      <c r="Q102" s="37" t="s">
        <v>380</v>
      </c>
      <c r="R102" s="37">
        <v>2910.6</v>
      </c>
      <c r="S102" s="37">
        <v>33.200000000000003</v>
      </c>
    </row>
    <row r="103" spans="1:22" ht="25.5">
      <c r="A103" s="117" t="s">
        <v>602</v>
      </c>
      <c r="B103" s="117" t="s">
        <v>448</v>
      </c>
      <c r="C103" s="115" t="s">
        <v>441</v>
      </c>
      <c r="D103" s="115" t="s">
        <v>378</v>
      </c>
      <c r="E103" s="114" t="s">
        <v>444</v>
      </c>
      <c r="F103" s="37">
        <v>367511.9</v>
      </c>
      <c r="G103" s="37">
        <v>24495</v>
      </c>
      <c r="H103" s="37">
        <v>2870.2</v>
      </c>
      <c r="I103" s="37">
        <v>629.6</v>
      </c>
      <c r="J103" s="37">
        <v>1977.3</v>
      </c>
      <c r="K103" s="37">
        <v>7.9</v>
      </c>
      <c r="L103" s="37">
        <v>418.6</v>
      </c>
      <c r="M103" s="37">
        <v>3441.6</v>
      </c>
      <c r="N103" s="37" t="s">
        <v>380</v>
      </c>
      <c r="O103" s="37">
        <v>13436.2</v>
      </c>
      <c r="P103" s="37">
        <v>920.5</v>
      </c>
      <c r="Q103" s="37" t="s">
        <v>380</v>
      </c>
      <c r="R103" s="37">
        <v>748.5</v>
      </c>
      <c r="S103" s="37">
        <v>44.5</v>
      </c>
    </row>
    <row r="104" spans="1:22" ht="25.5">
      <c r="A104" s="117" t="s">
        <v>602</v>
      </c>
      <c r="B104" s="117" t="s">
        <v>448</v>
      </c>
      <c r="C104" s="115" t="s">
        <v>441</v>
      </c>
      <c r="D104" s="115" t="s">
        <v>379</v>
      </c>
      <c r="E104" s="114" t="s">
        <v>444</v>
      </c>
      <c r="F104" s="37">
        <v>518586.6</v>
      </c>
      <c r="G104" s="37">
        <v>46828.1</v>
      </c>
      <c r="H104" s="37">
        <v>17074.8</v>
      </c>
      <c r="I104" s="37">
        <v>937.3</v>
      </c>
      <c r="J104" s="37">
        <v>2546.1</v>
      </c>
      <c r="K104" s="37">
        <v>251.8</v>
      </c>
      <c r="L104" s="37">
        <v>1103</v>
      </c>
      <c r="M104" s="37">
        <v>6582.9</v>
      </c>
      <c r="N104" s="37" t="s">
        <v>380</v>
      </c>
      <c r="O104" s="37">
        <v>13542.2</v>
      </c>
      <c r="P104" s="37">
        <v>1053.2</v>
      </c>
      <c r="Q104" s="37" t="s">
        <v>380</v>
      </c>
      <c r="R104" s="37">
        <v>3659.1</v>
      </c>
      <c r="S104" s="37">
        <v>77.7</v>
      </c>
    </row>
    <row r="105" spans="1:22" ht="25.5">
      <c r="A105" s="117" t="s">
        <v>602</v>
      </c>
      <c r="B105" s="117" t="s">
        <v>449</v>
      </c>
      <c r="C105" s="114" t="s">
        <v>440</v>
      </c>
      <c r="D105" s="114" t="s">
        <v>377</v>
      </c>
      <c r="E105" s="114" t="s">
        <v>444</v>
      </c>
      <c r="F105" s="39">
        <v>253829.2</v>
      </c>
      <c r="G105" s="39">
        <v>33373</v>
      </c>
      <c r="H105" s="39">
        <v>21503.599999999999</v>
      </c>
      <c r="I105" s="39">
        <v>1314.1</v>
      </c>
      <c r="J105" s="39">
        <v>619.6</v>
      </c>
      <c r="K105" s="39">
        <v>581.29999999999995</v>
      </c>
      <c r="L105" s="39">
        <v>549.79999999999995</v>
      </c>
      <c r="M105" s="39">
        <v>2883.6</v>
      </c>
      <c r="N105" s="39" t="s">
        <v>380</v>
      </c>
      <c r="O105" s="39">
        <v>228.1</v>
      </c>
      <c r="P105" s="39">
        <v>153.1</v>
      </c>
      <c r="Q105" s="39" t="s">
        <v>380</v>
      </c>
      <c r="R105" s="39">
        <v>5511.5</v>
      </c>
      <c r="S105" s="39">
        <v>28.2</v>
      </c>
    </row>
    <row r="106" spans="1:22" ht="25.5">
      <c r="A106" s="117" t="s">
        <v>602</v>
      </c>
      <c r="B106" s="117" t="s">
        <v>449</v>
      </c>
      <c r="C106" s="114" t="s">
        <v>440</v>
      </c>
      <c r="D106" s="114" t="s">
        <v>378</v>
      </c>
      <c r="E106" s="114" t="s">
        <v>444</v>
      </c>
      <c r="F106" s="39">
        <v>374985</v>
      </c>
      <c r="G106" s="39">
        <v>25414.400000000001</v>
      </c>
      <c r="H106" s="39">
        <v>3355.3</v>
      </c>
      <c r="I106" s="39">
        <v>665.1</v>
      </c>
      <c r="J106" s="39">
        <v>2066.6</v>
      </c>
      <c r="K106" s="39">
        <v>7.6</v>
      </c>
      <c r="L106" s="39">
        <v>454.6</v>
      </c>
      <c r="M106" s="39">
        <v>3621.6</v>
      </c>
      <c r="N106" s="39" t="s">
        <v>380</v>
      </c>
      <c r="O106" s="39">
        <v>13548.2</v>
      </c>
      <c r="P106" s="39">
        <v>856.5</v>
      </c>
      <c r="Q106" s="39" t="s">
        <v>380</v>
      </c>
      <c r="R106" s="39">
        <v>789.6</v>
      </c>
      <c r="S106" s="39">
        <v>49.3</v>
      </c>
    </row>
    <row r="107" spans="1:22" ht="25.5">
      <c r="A107" s="117" t="s">
        <v>602</v>
      </c>
      <c r="B107" s="117" t="s">
        <v>449</v>
      </c>
      <c r="C107" s="114" t="s">
        <v>440</v>
      </c>
      <c r="D107" s="114" t="s">
        <v>379</v>
      </c>
      <c r="E107" s="114" t="s">
        <v>444</v>
      </c>
      <c r="F107" s="39">
        <v>628814.19999999995</v>
      </c>
      <c r="G107" s="39">
        <v>58787.5</v>
      </c>
      <c r="H107" s="39">
        <v>24858.9</v>
      </c>
      <c r="I107" s="39">
        <v>1979.2</v>
      </c>
      <c r="J107" s="39">
        <v>2686.2</v>
      </c>
      <c r="K107" s="39">
        <v>589</v>
      </c>
      <c r="L107" s="39">
        <v>1004.4</v>
      </c>
      <c r="M107" s="39">
        <v>6505.2</v>
      </c>
      <c r="N107" s="39" t="s">
        <v>380</v>
      </c>
      <c r="O107" s="39">
        <v>13776.3</v>
      </c>
      <c r="P107" s="39">
        <v>1009.6</v>
      </c>
      <c r="Q107" s="39" t="s">
        <v>380</v>
      </c>
      <c r="R107" s="39">
        <v>6301.1</v>
      </c>
      <c r="S107" s="39">
        <v>77.599999999999994</v>
      </c>
    </row>
    <row r="108" spans="1:22" ht="25.5">
      <c r="A108" s="117" t="s">
        <v>602</v>
      </c>
      <c r="B108" s="117" t="s">
        <v>449</v>
      </c>
      <c r="C108" s="115" t="s">
        <v>441</v>
      </c>
      <c r="D108" s="116" t="s">
        <v>377</v>
      </c>
      <c r="E108" s="114" t="s">
        <v>444</v>
      </c>
      <c r="F108" s="33">
        <v>236937.2</v>
      </c>
      <c r="G108" s="33">
        <v>33612.5</v>
      </c>
      <c r="H108" s="33">
        <v>21722.400000000001</v>
      </c>
      <c r="I108" s="33">
        <v>3376.3</v>
      </c>
      <c r="J108" s="33">
        <v>675.6</v>
      </c>
      <c r="K108" s="33">
        <v>748.5</v>
      </c>
      <c r="L108" s="33">
        <v>581.5</v>
      </c>
      <c r="M108" s="33">
        <v>3100.4</v>
      </c>
      <c r="N108" s="33" t="s">
        <v>380</v>
      </c>
      <c r="O108" s="33">
        <v>215.1</v>
      </c>
      <c r="P108" s="33">
        <v>153.1</v>
      </c>
      <c r="Q108" s="33" t="s">
        <v>380</v>
      </c>
      <c r="R108" s="33">
        <v>3011.5</v>
      </c>
      <c r="S108" s="33">
        <v>28.2</v>
      </c>
    </row>
    <row r="109" spans="1:22" ht="25.5">
      <c r="A109" s="117" t="s">
        <v>602</v>
      </c>
      <c r="B109" s="117" t="s">
        <v>449</v>
      </c>
      <c r="C109" s="115" t="s">
        <v>441</v>
      </c>
      <c r="D109" s="116" t="s">
        <v>378</v>
      </c>
      <c r="E109" s="114" t="s">
        <v>444</v>
      </c>
      <c r="F109" s="33">
        <v>365784.3</v>
      </c>
      <c r="G109" s="33">
        <v>28725.599999999999</v>
      </c>
      <c r="H109" s="33">
        <v>3369.8</v>
      </c>
      <c r="I109" s="33">
        <v>665.1</v>
      </c>
      <c r="J109" s="33">
        <v>2059.9</v>
      </c>
      <c r="K109" s="33">
        <v>7.1</v>
      </c>
      <c r="L109" s="33">
        <v>461.7</v>
      </c>
      <c r="M109" s="33">
        <v>3627.8</v>
      </c>
      <c r="N109" s="33" t="s">
        <v>380</v>
      </c>
      <c r="O109" s="33">
        <v>16839.8</v>
      </c>
      <c r="P109" s="33">
        <v>856.2</v>
      </c>
      <c r="Q109" s="33" t="s">
        <v>380</v>
      </c>
      <c r="R109" s="33">
        <v>788.9</v>
      </c>
      <c r="S109" s="33">
        <v>49.3</v>
      </c>
    </row>
    <row r="110" spans="1:22" ht="25.5">
      <c r="A110" s="117" t="s">
        <v>602</v>
      </c>
      <c r="B110" s="117" t="s">
        <v>449</v>
      </c>
      <c r="C110" s="115" t="s">
        <v>441</v>
      </c>
      <c r="D110" s="116" t="s">
        <v>379</v>
      </c>
      <c r="E110" s="114" t="s">
        <v>444</v>
      </c>
      <c r="F110" s="33">
        <v>602721.5</v>
      </c>
      <c r="G110" s="33">
        <v>62338.1</v>
      </c>
      <c r="H110" s="33">
        <v>25092.2</v>
      </c>
      <c r="I110" s="33">
        <v>4041.4</v>
      </c>
      <c r="J110" s="33">
        <v>2735.5</v>
      </c>
      <c r="K110" s="33">
        <v>755.5</v>
      </c>
      <c r="L110" s="33">
        <v>1043.0999999999999</v>
      </c>
      <c r="M110" s="33">
        <v>6728.2</v>
      </c>
      <c r="N110" s="33" t="s">
        <v>380</v>
      </c>
      <c r="O110" s="33">
        <v>17054.900000000001</v>
      </c>
      <c r="P110" s="33">
        <v>1009.3</v>
      </c>
      <c r="Q110" s="33" t="s">
        <v>380</v>
      </c>
      <c r="R110" s="33">
        <v>3800.4</v>
      </c>
      <c r="S110" s="33">
        <v>77.599999999999994</v>
      </c>
    </row>
    <row r="111" spans="1:22" ht="25.5">
      <c r="A111" s="117" t="s">
        <v>602</v>
      </c>
      <c r="B111" s="117" t="s">
        <v>450</v>
      </c>
      <c r="C111" s="114" t="s">
        <v>440</v>
      </c>
      <c r="D111" s="114" t="s">
        <v>377</v>
      </c>
      <c r="E111" s="114" t="s">
        <v>444</v>
      </c>
      <c r="F111" s="39">
        <v>249469.4</v>
      </c>
      <c r="G111" s="39">
        <v>35836.199999999997</v>
      </c>
      <c r="H111" s="39">
        <v>23909.7</v>
      </c>
      <c r="I111" s="39">
        <v>2581.6999999999998</v>
      </c>
      <c r="J111" s="39">
        <v>771.5</v>
      </c>
      <c r="K111" s="39">
        <v>421.9</v>
      </c>
      <c r="L111" s="39">
        <v>810.3</v>
      </c>
      <c r="M111" s="39">
        <v>2434.3000000000002</v>
      </c>
      <c r="N111" s="39" t="s">
        <v>380</v>
      </c>
      <c r="O111" s="39">
        <v>778.1</v>
      </c>
      <c r="P111" s="39">
        <v>153.1</v>
      </c>
      <c r="Q111" s="39" t="s">
        <v>380</v>
      </c>
      <c r="R111" s="39">
        <v>3975</v>
      </c>
      <c r="S111" s="39">
        <v>0.6</v>
      </c>
    </row>
    <row r="112" spans="1:22" ht="25.5">
      <c r="A112" s="117" t="s">
        <v>602</v>
      </c>
      <c r="B112" s="117" t="s">
        <v>450</v>
      </c>
      <c r="C112" s="114" t="s">
        <v>440</v>
      </c>
      <c r="D112" s="114" t="s">
        <v>378</v>
      </c>
      <c r="E112" s="114" t="s">
        <v>444</v>
      </c>
      <c r="F112" s="39">
        <v>408920.5</v>
      </c>
      <c r="G112" s="39">
        <v>27702.400000000001</v>
      </c>
      <c r="H112" s="39">
        <v>3676.9</v>
      </c>
      <c r="I112" s="39">
        <v>753.6</v>
      </c>
      <c r="J112" s="39">
        <v>2392</v>
      </c>
      <c r="K112" s="39">
        <v>5.5</v>
      </c>
      <c r="L112" s="39">
        <v>485.4</v>
      </c>
      <c r="M112" s="39">
        <v>4154.3999999999996</v>
      </c>
      <c r="N112" s="39" t="s">
        <v>380</v>
      </c>
      <c r="O112" s="39">
        <v>14360.3</v>
      </c>
      <c r="P112" s="39">
        <v>964.4</v>
      </c>
      <c r="Q112" s="39" t="s">
        <v>380</v>
      </c>
      <c r="R112" s="39">
        <v>858.6</v>
      </c>
      <c r="S112" s="39">
        <v>51.4</v>
      </c>
    </row>
    <row r="113" spans="1:19" s="126" customFormat="1" ht="25.5">
      <c r="A113" s="117" t="s">
        <v>602</v>
      </c>
      <c r="B113" s="117" t="s">
        <v>450</v>
      </c>
      <c r="C113" s="114" t="s">
        <v>440</v>
      </c>
      <c r="D113" s="114" t="s">
        <v>379</v>
      </c>
      <c r="E113" s="114" t="s">
        <v>444</v>
      </c>
      <c r="F113" s="39">
        <v>658389.9</v>
      </c>
      <c r="G113" s="39">
        <v>63538.7</v>
      </c>
      <c r="H113" s="39">
        <v>27586.5</v>
      </c>
      <c r="I113" s="39">
        <v>3335.3</v>
      </c>
      <c r="J113" s="39">
        <v>3163.6</v>
      </c>
      <c r="K113" s="39">
        <v>427.4</v>
      </c>
      <c r="L113" s="39">
        <v>1295.7</v>
      </c>
      <c r="M113" s="39">
        <v>6588.7</v>
      </c>
      <c r="N113" s="39" t="s">
        <v>380</v>
      </c>
      <c r="O113" s="39">
        <v>15138.4</v>
      </c>
      <c r="P113" s="39">
        <v>1117.5</v>
      </c>
      <c r="Q113" s="39" t="s">
        <v>380</v>
      </c>
      <c r="R113" s="39">
        <v>4833.6000000000004</v>
      </c>
      <c r="S113" s="39">
        <v>52</v>
      </c>
    </row>
    <row r="114" spans="1:19" ht="25.5">
      <c r="A114" s="117" t="s">
        <v>602</v>
      </c>
      <c r="B114" s="117" t="s">
        <v>439</v>
      </c>
      <c r="C114" s="114" t="s">
        <v>440</v>
      </c>
      <c r="D114" s="114" t="s">
        <v>379</v>
      </c>
      <c r="E114" s="114" t="s">
        <v>445</v>
      </c>
      <c r="F114" s="58">
        <v>59180.7</v>
      </c>
      <c r="G114" s="58">
        <v>1513.6</v>
      </c>
      <c r="H114" s="58" t="s">
        <v>380</v>
      </c>
      <c r="I114" s="58" t="s">
        <v>380</v>
      </c>
      <c r="J114" s="58">
        <v>273.8</v>
      </c>
      <c r="K114" s="58" t="s">
        <v>380</v>
      </c>
      <c r="L114" s="58">
        <v>164.3</v>
      </c>
      <c r="M114" s="58">
        <v>814.3</v>
      </c>
      <c r="N114" s="58" t="s">
        <v>380</v>
      </c>
      <c r="O114" s="58" t="s">
        <v>380</v>
      </c>
      <c r="P114" s="58" t="s">
        <v>380</v>
      </c>
      <c r="Q114" s="39"/>
      <c r="R114" s="58">
        <v>51.2</v>
      </c>
      <c r="S114" s="58">
        <v>210</v>
      </c>
    </row>
    <row r="115" spans="1:19" ht="25.5">
      <c r="A115" s="117" t="s">
        <v>602</v>
      </c>
      <c r="B115" s="117" t="s">
        <v>439</v>
      </c>
      <c r="C115" s="114" t="s">
        <v>440</v>
      </c>
      <c r="D115" s="114" t="s">
        <v>377</v>
      </c>
      <c r="E115" s="114" t="s">
        <v>445</v>
      </c>
      <c r="F115" s="58">
        <v>1985526.4</v>
      </c>
      <c r="G115" s="58" t="s">
        <v>380</v>
      </c>
      <c r="H115" s="58" t="s">
        <v>380</v>
      </c>
      <c r="I115" s="58" t="s">
        <v>380</v>
      </c>
      <c r="J115" s="58" t="s">
        <v>380</v>
      </c>
      <c r="K115" s="58" t="s">
        <v>380</v>
      </c>
      <c r="L115" s="58" t="s">
        <v>380</v>
      </c>
      <c r="M115" s="58" t="s">
        <v>380</v>
      </c>
      <c r="N115" s="58" t="s">
        <v>380</v>
      </c>
      <c r="O115" s="58" t="s">
        <v>380</v>
      </c>
      <c r="P115" s="58" t="s">
        <v>380</v>
      </c>
      <c r="Q115" s="39" t="s">
        <v>380</v>
      </c>
      <c r="R115" s="58" t="s">
        <v>380</v>
      </c>
      <c r="S115" s="58" t="s">
        <v>380</v>
      </c>
    </row>
    <row r="116" spans="1:19" ht="25.5">
      <c r="A116" s="117" t="s">
        <v>602</v>
      </c>
      <c r="B116" s="117" t="s">
        <v>439</v>
      </c>
      <c r="C116" s="114" t="s">
        <v>440</v>
      </c>
      <c r="D116" s="114" t="s">
        <v>378</v>
      </c>
      <c r="E116" s="114" t="s">
        <v>445</v>
      </c>
      <c r="F116" s="58">
        <v>2044707.1</v>
      </c>
      <c r="G116" s="58">
        <v>1513.6</v>
      </c>
      <c r="H116" s="58" t="s">
        <v>380</v>
      </c>
      <c r="I116" s="58" t="s">
        <v>380</v>
      </c>
      <c r="J116" s="58">
        <v>273.8</v>
      </c>
      <c r="K116" s="58" t="s">
        <v>380</v>
      </c>
      <c r="L116" s="58">
        <v>164.3</v>
      </c>
      <c r="M116" s="58">
        <v>814.3</v>
      </c>
      <c r="N116" s="58" t="s">
        <v>380</v>
      </c>
      <c r="O116" s="58" t="s">
        <v>380</v>
      </c>
      <c r="P116" s="58" t="s">
        <v>380</v>
      </c>
      <c r="Q116" s="39" t="s">
        <v>380</v>
      </c>
      <c r="R116" s="58">
        <v>51.2</v>
      </c>
      <c r="S116" s="58">
        <v>210</v>
      </c>
    </row>
    <row r="117" spans="1:19" ht="25.5">
      <c r="A117" s="117" t="s">
        <v>602</v>
      </c>
      <c r="B117" s="117" t="s">
        <v>439</v>
      </c>
      <c r="C117" s="115" t="s">
        <v>440</v>
      </c>
      <c r="D117" s="115" t="s">
        <v>379</v>
      </c>
      <c r="E117" s="114" t="s">
        <v>445</v>
      </c>
      <c r="F117" s="59">
        <v>50768.9</v>
      </c>
      <c r="G117" s="59">
        <v>1439.3</v>
      </c>
      <c r="H117" s="59" t="s">
        <v>380</v>
      </c>
      <c r="I117" s="59" t="s">
        <v>380</v>
      </c>
      <c r="J117" s="59">
        <v>273.8</v>
      </c>
      <c r="K117" s="59" t="s">
        <v>380</v>
      </c>
      <c r="L117" s="59">
        <v>164.3</v>
      </c>
      <c r="M117" s="59">
        <v>739.9</v>
      </c>
      <c r="N117" s="59" t="s">
        <v>380</v>
      </c>
      <c r="O117" s="59" t="s">
        <v>380</v>
      </c>
      <c r="P117" s="59" t="s">
        <v>380</v>
      </c>
      <c r="Q117" s="38" t="s">
        <v>380</v>
      </c>
      <c r="R117" s="59">
        <v>51.2</v>
      </c>
      <c r="S117" s="59">
        <v>210</v>
      </c>
    </row>
    <row r="118" spans="1:19" ht="25.5">
      <c r="A118" s="117" t="s">
        <v>602</v>
      </c>
      <c r="B118" s="117" t="s">
        <v>439</v>
      </c>
      <c r="C118" s="115" t="s">
        <v>441</v>
      </c>
      <c r="D118" s="115" t="s">
        <v>377</v>
      </c>
      <c r="E118" s="114" t="s">
        <v>445</v>
      </c>
      <c r="F118" s="59">
        <v>1954223.3</v>
      </c>
      <c r="G118" s="59" t="s">
        <v>380</v>
      </c>
      <c r="H118" s="59" t="s">
        <v>380</v>
      </c>
      <c r="I118" s="59" t="s">
        <v>380</v>
      </c>
      <c r="J118" s="59" t="s">
        <v>380</v>
      </c>
      <c r="K118" s="59" t="s">
        <v>380</v>
      </c>
      <c r="L118" s="59" t="s">
        <v>380</v>
      </c>
      <c r="M118" s="59" t="s">
        <v>380</v>
      </c>
      <c r="N118" s="59" t="s">
        <v>380</v>
      </c>
      <c r="O118" s="59" t="s">
        <v>380</v>
      </c>
      <c r="P118" s="59" t="s">
        <v>380</v>
      </c>
      <c r="Q118" s="38" t="s">
        <v>380</v>
      </c>
      <c r="R118" s="59" t="s">
        <v>380</v>
      </c>
      <c r="S118" s="59" t="s">
        <v>380</v>
      </c>
    </row>
    <row r="119" spans="1:19" ht="25.5">
      <c r="A119" s="117" t="s">
        <v>602</v>
      </c>
      <c r="B119" s="117" t="s">
        <v>439</v>
      </c>
      <c r="C119" s="115" t="s">
        <v>441</v>
      </c>
      <c r="D119" s="115" t="s">
        <v>378</v>
      </c>
      <c r="E119" s="114" t="s">
        <v>445</v>
      </c>
      <c r="F119" s="59">
        <v>2004992.2</v>
      </c>
      <c r="G119" s="59">
        <v>1439.3</v>
      </c>
      <c r="H119" s="59" t="s">
        <v>380</v>
      </c>
      <c r="I119" s="59" t="s">
        <v>380</v>
      </c>
      <c r="J119" s="59">
        <v>273.8</v>
      </c>
      <c r="K119" s="59" t="s">
        <v>380</v>
      </c>
      <c r="L119" s="59">
        <v>164.3</v>
      </c>
      <c r="M119" s="59">
        <v>739.9</v>
      </c>
      <c r="N119" s="59" t="s">
        <v>380</v>
      </c>
      <c r="O119" s="59" t="s">
        <v>380</v>
      </c>
      <c r="P119" s="59" t="s">
        <v>380</v>
      </c>
      <c r="Q119" s="38" t="s">
        <v>380</v>
      </c>
      <c r="R119" s="59">
        <v>51.2</v>
      </c>
      <c r="S119" s="59">
        <v>210</v>
      </c>
    </row>
    <row r="120" spans="1:19" ht="25.5">
      <c r="A120" s="117" t="s">
        <v>602</v>
      </c>
      <c r="B120" s="117" t="s">
        <v>447</v>
      </c>
      <c r="C120" s="114" t="s">
        <v>441</v>
      </c>
      <c r="D120" s="114" t="s">
        <v>379</v>
      </c>
      <c r="E120" s="114" t="s">
        <v>445</v>
      </c>
      <c r="F120" s="58">
        <v>72635.3</v>
      </c>
      <c r="G120" s="58">
        <v>1540.9</v>
      </c>
      <c r="H120" s="58" t="s">
        <v>380</v>
      </c>
      <c r="I120" s="58" t="s">
        <v>380</v>
      </c>
      <c r="J120" s="58">
        <v>242.7</v>
      </c>
      <c r="K120" s="58" t="s">
        <v>380</v>
      </c>
      <c r="L120" s="58">
        <v>170.5</v>
      </c>
      <c r="M120" s="58">
        <v>776.7</v>
      </c>
      <c r="N120" s="58" t="s">
        <v>380</v>
      </c>
      <c r="O120" s="58" t="s">
        <v>380</v>
      </c>
      <c r="P120" s="58" t="s">
        <v>380</v>
      </c>
      <c r="Q120" s="39" t="s">
        <v>380</v>
      </c>
      <c r="R120" s="58">
        <v>201</v>
      </c>
      <c r="S120" s="58">
        <v>150</v>
      </c>
    </row>
    <row r="121" spans="1:19" ht="25.5">
      <c r="A121" s="117" t="s">
        <v>602</v>
      </c>
      <c r="B121" s="117" t="s">
        <v>447</v>
      </c>
      <c r="C121" s="114" t="s">
        <v>440</v>
      </c>
      <c r="D121" s="114" t="s">
        <v>377</v>
      </c>
      <c r="E121" s="114" t="s">
        <v>445</v>
      </c>
      <c r="F121" s="58">
        <v>1586720</v>
      </c>
      <c r="G121" s="58" t="s">
        <v>380</v>
      </c>
      <c r="H121" s="58" t="s">
        <v>380</v>
      </c>
      <c r="I121" s="58" t="s">
        <v>380</v>
      </c>
      <c r="J121" s="58" t="s">
        <v>380</v>
      </c>
      <c r="K121" s="58" t="s">
        <v>380</v>
      </c>
      <c r="L121" s="58" t="s">
        <v>380</v>
      </c>
      <c r="M121" s="58" t="s">
        <v>380</v>
      </c>
      <c r="N121" s="58" t="s">
        <v>380</v>
      </c>
      <c r="O121" s="58" t="s">
        <v>380</v>
      </c>
      <c r="P121" s="58" t="s">
        <v>380</v>
      </c>
      <c r="Q121" s="39" t="s">
        <v>380</v>
      </c>
      <c r="R121" s="58" t="s">
        <v>380</v>
      </c>
      <c r="S121" s="58" t="s">
        <v>380</v>
      </c>
    </row>
    <row r="122" spans="1:19" ht="25.5">
      <c r="A122" s="117" t="s">
        <v>602</v>
      </c>
      <c r="B122" s="117" t="s">
        <v>447</v>
      </c>
      <c r="C122" s="114" t="s">
        <v>440</v>
      </c>
      <c r="D122" s="114" t="s">
        <v>378</v>
      </c>
      <c r="E122" s="114" t="s">
        <v>445</v>
      </c>
      <c r="F122" s="58">
        <v>1659355.3</v>
      </c>
      <c r="G122" s="58">
        <v>1540.9</v>
      </c>
      <c r="H122" s="58" t="s">
        <v>380</v>
      </c>
      <c r="I122" s="58" t="s">
        <v>380</v>
      </c>
      <c r="J122" s="58">
        <v>242.7</v>
      </c>
      <c r="K122" s="58" t="s">
        <v>380</v>
      </c>
      <c r="L122" s="58">
        <v>170.5</v>
      </c>
      <c r="M122" s="58">
        <v>776.7</v>
      </c>
      <c r="N122" s="58" t="s">
        <v>380</v>
      </c>
      <c r="O122" s="58" t="s">
        <v>380</v>
      </c>
      <c r="P122" s="58" t="s">
        <v>380</v>
      </c>
      <c r="Q122" s="39" t="s">
        <v>380</v>
      </c>
      <c r="R122" s="58">
        <v>201</v>
      </c>
      <c r="S122" s="58">
        <v>150</v>
      </c>
    </row>
    <row r="123" spans="1:19" ht="25.5">
      <c r="A123" s="117" t="s">
        <v>602</v>
      </c>
      <c r="B123" s="117" t="s">
        <v>447</v>
      </c>
      <c r="C123" s="115" t="s">
        <v>440</v>
      </c>
      <c r="D123" s="57" t="s">
        <v>379</v>
      </c>
      <c r="E123" s="114" t="s">
        <v>445</v>
      </c>
      <c r="F123" s="36">
        <v>58484</v>
      </c>
      <c r="G123" s="36">
        <v>1000.9</v>
      </c>
      <c r="H123" s="36">
        <v>20</v>
      </c>
      <c r="I123" s="36" t="s">
        <v>380</v>
      </c>
      <c r="J123" s="36">
        <v>242.7</v>
      </c>
      <c r="K123" s="36" t="s">
        <v>380</v>
      </c>
      <c r="L123" s="36">
        <v>170.5</v>
      </c>
      <c r="M123" s="36">
        <v>276.7</v>
      </c>
      <c r="N123" s="36" t="s">
        <v>380</v>
      </c>
      <c r="O123" s="36" t="s">
        <v>380</v>
      </c>
      <c r="P123" s="36" t="s">
        <v>380</v>
      </c>
      <c r="Q123" s="36" t="s">
        <v>380</v>
      </c>
      <c r="R123" s="36">
        <v>141</v>
      </c>
      <c r="S123" s="36">
        <v>150</v>
      </c>
    </row>
    <row r="124" spans="1:19" ht="25.5">
      <c r="A124" s="117" t="s">
        <v>602</v>
      </c>
      <c r="B124" s="117" t="s">
        <v>447</v>
      </c>
      <c r="C124" s="115" t="s">
        <v>441</v>
      </c>
      <c r="D124" s="57" t="s">
        <v>377</v>
      </c>
      <c r="E124" s="114" t="s">
        <v>445</v>
      </c>
      <c r="F124" s="36">
        <v>1594486.7</v>
      </c>
      <c r="G124" s="36" t="s">
        <v>380</v>
      </c>
      <c r="H124" s="36" t="s">
        <v>380</v>
      </c>
      <c r="I124" s="36" t="s">
        <v>380</v>
      </c>
      <c r="J124" s="36" t="s">
        <v>380</v>
      </c>
      <c r="K124" s="36" t="s">
        <v>380</v>
      </c>
      <c r="L124" s="36" t="s">
        <v>380</v>
      </c>
      <c r="M124" s="36" t="s">
        <v>380</v>
      </c>
      <c r="N124" s="36" t="s">
        <v>380</v>
      </c>
      <c r="O124" s="36" t="s">
        <v>380</v>
      </c>
      <c r="P124" s="36" t="s">
        <v>380</v>
      </c>
      <c r="Q124" s="36" t="s">
        <v>380</v>
      </c>
      <c r="R124" s="36" t="s">
        <v>380</v>
      </c>
      <c r="S124" s="36" t="s">
        <v>380</v>
      </c>
    </row>
    <row r="125" spans="1:19" ht="25.5">
      <c r="A125" s="117" t="s">
        <v>602</v>
      </c>
      <c r="B125" s="117" t="s">
        <v>447</v>
      </c>
      <c r="C125" s="115" t="s">
        <v>441</v>
      </c>
      <c r="D125" s="57" t="s">
        <v>378</v>
      </c>
      <c r="E125" s="114" t="s">
        <v>445</v>
      </c>
      <c r="F125" s="36">
        <v>1652970.7</v>
      </c>
      <c r="G125" s="36">
        <v>1000.9</v>
      </c>
      <c r="H125" s="36">
        <v>20</v>
      </c>
      <c r="I125" s="36" t="s">
        <v>380</v>
      </c>
      <c r="J125" s="36">
        <v>242.7</v>
      </c>
      <c r="K125" s="36" t="s">
        <v>380</v>
      </c>
      <c r="L125" s="36">
        <v>170.5</v>
      </c>
      <c r="M125" s="36">
        <v>276.7</v>
      </c>
      <c r="N125" s="36" t="s">
        <v>380</v>
      </c>
      <c r="O125" s="36" t="s">
        <v>380</v>
      </c>
      <c r="P125" s="36" t="s">
        <v>380</v>
      </c>
      <c r="Q125" s="36" t="s">
        <v>380</v>
      </c>
      <c r="R125" s="36">
        <v>141</v>
      </c>
      <c r="S125" s="36">
        <v>150</v>
      </c>
    </row>
    <row r="126" spans="1:19" ht="25.5">
      <c r="A126" s="117" t="s">
        <v>602</v>
      </c>
      <c r="B126" s="117" t="s">
        <v>448</v>
      </c>
      <c r="C126" s="114" t="s">
        <v>441</v>
      </c>
      <c r="D126" s="114" t="s">
        <v>379</v>
      </c>
      <c r="E126" s="114" t="s">
        <v>445</v>
      </c>
      <c r="F126" s="58">
        <v>79509.899999999994</v>
      </c>
      <c r="G126" s="58">
        <v>1695.3</v>
      </c>
      <c r="H126" s="58">
        <v>85.1</v>
      </c>
      <c r="I126" s="58" t="s">
        <v>380</v>
      </c>
      <c r="J126" s="58">
        <v>142.30000000000001</v>
      </c>
      <c r="K126" s="58" t="s">
        <v>380</v>
      </c>
      <c r="L126" s="58">
        <v>79.599999999999994</v>
      </c>
      <c r="M126" s="58">
        <v>24</v>
      </c>
      <c r="N126" s="58" t="s">
        <v>380</v>
      </c>
      <c r="O126" s="58" t="s">
        <v>380</v>
      </c>
      <c r="P126" s="58" t="s">
        <v>380</v>
      </c>
      <c r="Q126" s="39" t="s">
        <v>380</v>
      </c>
      <c r="R126" s="58">
        <v>1214.3</v>
      </c>
      <c r="S126" s="58">
        <v>150</v>
      </c>
    </row>
    <row r="127" spans="1:19" ht="25.5">
      <c r="A127" s="117" t="s">
        <v>602</v>
      </c>
      <c r="B127" s="117" t="s">
        <v>448</v>
      </c>
      <c r="C127" s="114" t="s">
        <v>440</v>
      </c>
      <c r="D127" s="114" t="s">
        <v>377</v>
      </c>
      <c r="E127" s="114" t="s">
        <v>445</v>
      </c>
      <c r="F127" s="58">
        <v>1660943.2</v>
      </c>
      <c r="G127" s="58" t="s">
        <v>380</v>
      </c>
      <c r="H127" s="58" t="s">
        <v>380</v>
      </c>
      <c r="I127" s="58" t="s">
        <v>380</v>
      </c>
      <c r="J127" s="58" t="s">
        <v>380</v>
      </c>
      <c r="K127" s="58" t="s">
        <v>380</v>
      </c>
      <c r="L127" s="58" t="s">
        <v>380</v>
      </c>
      <c r="M127" s="58" t="s">
        <v>380</v>
      </c>
      <c r="N127" s="58" t="s">
        <v>380</v>
      </c>
      <c r="O127" s="58" t="s">
        <v>380</v>
      </c>
      <c r="P127" s="58" t="s">
        <v>380</v>
      </c>
      <c r="Q127" s="39" t="s">
        <v>380</v>
      </c>
      <c r="R127" s="58" t="s">
        <v>380</v>
      </c>
      <c r="S127" s="58" t="s">
        <v>380</v>
      </c>
    </row>
    <row r="128" spans="1:19" ht="25.5">
      <c r="A128" s="117" t="s">
        <v>602</v>
      </c>
      <c r="B128" s="117" t="s">
        <v>448</v>
      </c>
      <c r="C128" s="114" t="s">
        <v>440</v>
      </c>
      <c r="D128" s="114" t="s">
        <v>378</v>
      </c>
      <c r="E128" s="114" t="s">
        <v>445</v>
      </c>
      <c r="F128" s="58">
        <v>1740453.1</v>
      </c>
      <c r="G128" s="58">
        <v>1695.3</v>
      </c>
      <c r="H128" s="58">
        <v>85.1</v>
      </c>
      <c r="I128" s="58" t="s">
        <v>380</v>
      </c>
      <c r="J128" s="58">
        <v>142.30000000000001</v>
      </c>
      <c r="K128" s="58" t="s">
        <v>380</v>
      </c>
      <c r="L128" s="58">
        <v>79.599999999999994</v>
      </c>
      <c r="M128" s="58">
        <v>24</v>
      </c>
      <c r="N128" s="58" t="s">
        <v>380</v>
      </c>
      <c r="O128" s="58" t="s">
        <v>380</v>
      </c>
      <c r="P128" s="58" t="s">
        <v>380</v>
      </c>
      <c r="Q128" s="39" t="s">
        <v>380</v>
      </c>
      <c r="R128" s="58">
        <v>1214.3</v>
      </c>
      <c r="S128" s="58">
        <v>150</v>
      </c>
    </row>
    <row r="129" spans="1:19" ht="25.5">
      <c r="A129" s="117" t="s">
        <v>602</v>
      </c>
      <c r="B129" s="117" t="s">
        <v>448</v>
      </c>
      <c r="C129" s="115" t="s">
        <v>440</v>
      </c>
      <c r="D129" s="115" t="s">
        <v>379</v>
      </c>
      <c r="E129" s="114" t="s">
        <v>445</v>
      </c>
      <c r="F129" s="37">
        <v>78312.2</v>
      </c>
      <c r="G129" s="37">
        <v>1401.9</v>
      </c>
      <c r="H129" s="37">
        <v>41.3</v>
      </c>
      <c r="I129" s="37" t="s">
        <v>380</v>
      </c>
      <c r="J129" s="37">
        <v>136.69999999999999</v>
      </c>
      <c r="K129" s="37" t="s">
        <v>380</v>
      </c>
      <c r="L129" s="37">
        <v>79.599999999999994</v>
      </c>
      <c r="M129" s="37">
        <v>24</v>
      </c>
      <c r="N129" s="37" t="s">
        <v>380</v>
      </c>
      <c r="O129" s="37" t="s">
        <v>380</v>
      </c>
      <c r="P129" s="37" t="s">
        <v>380</v>
      </c>
      <c r="Q129" s="37" t="s">
        <v>380</v>
      </c>
      <c r="R129" s="37">
        <v>970.3</v>
      </c>
      <c r="S129" s="37">
        <v>150</v>
      </c>
    </row>
    <row r="130" spans="1:19" ht="25.5">
      <c r="A130" s="117" t="s">
        <v>602</v>
      </c>
      <c r="B130" s="117" t="s">
        <v>448</v>
      </c>
      <c r="C130" s="115" t="s">
        <v>441</v>
      </c>
      <c r="D130" s="115" t="s">
        <v>377</v>
      </c>
      <c r="E130" s="114" t="s">
        <v>445</v>
      </c>
      <c r="F130" s="37">
        <v>1675455.5</v>
      </c>
      <c r="G130" s="37" t="s">
        <v>380</v>
      </c>
      <c r="H130" s="37" t="s">
        <v>380</v>
      </c>
      <c r="I130" s="37" t="s">
        <v>380</v>
      </c>
      <c r="J130" s="37" t="s">
        <v>380</v>
      </c>
      <c r="K130" s="37" t="s">
        <v>380</v>
      </c>
      <c r="L130" s="37" t="s">
        <v>380</v>
      </c>
      <c r="M130" s="37" t="s">
        <v>380</v>
      </c>
      <c r="N130" s="37" t="s">
        <v>380</v>
      </c>
      <c r="O130" s="37" t="s">
        <v>380</v>
      </c>
      <c r="P130" s="37" t="s">
        <v>380</v>
      </c>
      <c r="Q130" s="37" t="s">
        <v>380</v>
      </c>
      <c r="R130" s="37" t="s">
        <v>380</v>
      </c>
      <c r="S130" s="37" t="s">
        <v>380</v>
      </c>
    </row>
    <row r="131" spans="1:19" ht="25.5">
      <c r="A131" s="117" t="s">
        <v>602</v>
      </c>
      <c r="B131" s="117" t="s">
        <v>448</v>
      </c>
      <c r="C131" s="115" t="s">
        <v>441</v>
      </c>
      <c r="D131" s="115" t="s">
        <v>378</v>
      </c>
      <c r="E131" s="114" t="s">
        <v>445</v>
      </c>
      <c r="F131" s="37">
        <v>1753767.7</v>
      </c>
      <c r="G131" s="37">
        <v>1401.9</v>
      </c>
      <c r="H131" s="37">
        <v>41.3</v>
      </c>
      <c r="I131" s="37" t="s">
        <v>380</v>
      </c>
      <c r="J131" s="37">
        <v>136.69999999999999</v>
      </c>
      <c r="K131" s="37" t="s">
        <v>380</v>
      </c>
      <c r="L131" s="37">
        <v>79.599999999999994</v>
      </c>
      <c r="M131" s="37">
        <v>24</v>
      </c>
      <c r="N131" s="37" t="s">
        <v>380</v>
      </c>
      <c r="O131" s="37" t="s">
        <v>380</v>
      </c>
      <c r="P131" s="37" t="s">
        <v>380</v>
      </c>
      <c r="Q131" s="37" t="s">
        <v>380</v>
      </c>
      <c r="R131" s="37">
        <v>970.3</v>
      </c>
      <c r="S131" s="37">
        <v>150</v>
      </c>
    </row>
    <row r="132" spans="1:19" ht="25.5">
      <c r="A132" s="117" t="s">
        <v>602</v>
      </c>
      <c r="B132" s="117" t="s">
        <v>449</v>
      </c>
      <c r="C132" s="114" t="s">
        <v>441</v>
      </c>
      <c r="D132" s="114" t="s">
        <v>379</v>
      </c>
      <c r="E132" s="114" t="s">
        <v>445</v>
      </c>
      <c r="F132" s="58">
        <v>140458.9</v>
      </c>
      <c r="G132" s="58">
        <v>2681.2</v>
      </c>
      <c r="H132" s="58">
        <v>113.9</v>
      </c>
      <c r="I132" s="58" t="s">
        <v>380</v>
      </c>
      <c r="J132" s="58">
        <v>648.70000000000005</v>
      </c>
      <c r="K132" s="58" t="s">
        <v>380</v>
      </c>
      <c r="L132" s="58">
        <v>108.8</v>
      </c>
      <c r="M132" s="58">
        <v>35</v>
      </c>
      <c r="N132" s="58" t="s">
        <v>380</v>
      </c>
      <c r="O132" s="58" t="s">
        <v>380</v>
      </c>
      <c r="P132" s="58" t="s">
        <v>380</v>
      </c>
      <c r="Q132" s="39" t="s">
        <v>380</v>
      </c>
      <c r="R132" s="58">
        <v>1614.7</v>
      </c>
      <c r="S132" s="58">
        <v>160</v>
      </c>
    </row>
    <row r="133" spans="1:19" ht="25.5">
      <c r="A133" s="117" t="s">
        <v>602</v>
      </c>
      <c r="B133" s="117" t="s">
        <v>449</v>
      </c>
      <c r="C133" s="114" t="s">
        <v>440</v>
      </c>
      <c r="D133" s="114" t="s">
        <v>377</v>
      </c>
      <c r="E133" s="114" t="s">
        <v>445</v>
      </c>
      <c r="F133" s="58">
        <v>1345609.1</v>
      </c>
      <c r="G133" s="58" t="s">
        <v>380</v>
      </c>
      <c r="H133" s="58" t="s">
        <v>380</v>
      </c>
      <c r="I133" s="58" t="s">
        <v>380</v>
      </c>
      <c r="J133" s="58" t="s">
        <v>380</v>
      </c>
      <c r="K133" s="58" t="s">
        <v>380</v>
      </c>
      <c r="L133" s="58" t="s">
        <v>380</v>
      </c>
      <c r="M133" s="58" t="s">
        <v>380</v>
      </c>
      <c r="N133" s="58" t="s">
        <v>380</v>
      </c>
      <c r="O133" s="58" t="s">
        <v>380</v>
      </c>
      <c r="P133" s="58" t="s">
        <v>380</v>
      </c>
      <c r="Q133" s="39" t="s">
        <v>380</v>
      </c>
      <c r="R133" s="58" t="s">
        <v>380</v>
      </c>
      <c r="S133" s="58" t="s">
        <v>380</v>
      </c>
    </row>
    <row r="134" spans="1:19" ht="25.5">
      <c r="A134" s="117" t="s">
        <v>602</v>
      </c>
      <c r="B134" s="117" t="s">
        <v>449</v>
      </c>
      <c r="C134" s="114" t="s">
        <v>440</v>
      </c>
      <c r="D134" s="114" t="s">
        <v>378</v>
      </c>
      <c r="E134" s="114" t="s">
        <v>445</v>
      </c>
      <c r="F134" s="58">
        <v>1486068</v>
      </c>
      <c r="G134" s="58">
        <v>2681.2</v>
      </c>
      <c r="H134" s="58">
        <v>113.9</v>
      </c>
      <c r="I134" s="58" t="s">
        <v>380</v>
      </c>
      <c r="J134" s="58">
        <v>648.70000000000005</v>
      </c>
      <c r="K134" s="58" t="s">
        <v>380</v>
      </c>
      <c r="L134" s="58">
        <v>108.8</v>
      </c>
      <c r="M134" s="58">
        <v>35</v>
      </c>
      <c r="N134" s="58" t="s">
        <v>380</v>
      </c>
      <c r="O134" s="58" t="s">
        <v>380</v>
      </c>
      <c r="P134" s="58" t="s">
        <v>380</v>
      </c>
      <c r="Q134" s="39" t="s">
        <v>380</v>
      </c>
      <c r="R134" s="58">
        <v>1614.7</v>
      </c>
      <c r="S134" s="58">
        <v>160</v>
      </c>
    </row>
    <row r="135" spans="1:19" ht="25.5">
      <c r="A135" s="117" t="s">
        <v>602</v>
      </c>
      <c r="B135" s="117" t="s">
        <v>449</v>
      </c>
      <c r="C135" s="115" t="s">
        <v>440</v>
      </c>
      <c r="D135" s="116" t="s">
        <v>379</v>
      </c>
      <c r="E135" s="114" t="s">
        <v>445</v>
      </c>
      <c r="F135" s="36">
        <v>125974.8</v>
      </c>
      <c r="G135" s="36">
        <v>3178.7</v>
      </c>
      <c r="H135" s="36">
        <v>113.9</v>
      </c>
      <c r="I135" s="36" t="s">
        <v>380</v>
      </c>
      <c r="J135" s="36">
        <v>478.7</v>
      </c>
      <c r="K135" s="36" t="s">
        <v>380</v>
      </c>
      <c r="L135" s="36">
        <v>126.3</v>
      </c>
      <c r="M135" s="36">
        <v>35</v>
      </c>
      <c r="N135" s="36" t="s">
        <v>380</v>
      </c>
      <c r="O135" s="36" t="s">
        <v>380</v>
      </c>
      <c r="P135" s="36" t="s">
        <v>380</v>
      </c>
      <c r="Q135" s="33" t="s">
        <v>380</v>
      </c>
      <c r="R135" s="36">
        <v>2114.6999999999998</v>
      </c>
      <c r="S135" s="36">
        <v>310</v>
      </c>
    </row>
    <row r="136" spans="1:19" ht="25.5">
      <c r="A136" s="117" t="s">
        <v>602</v>
      </c>
      <c r="B136" s="117" t="s">
        <v>449</v>
      </c>
      <c r="C136" s="115" t="s">
        <v>441</v>
      </c>
      <c r="D136" s="116" t="s">
        <v>377</v>
      </c>
      <c r="E136" s="114" t="s">
        <v>445</v>
      </c>
      <c r="F136" s="36">
        <v>1350404.6</v>
      </c>
      <c r="G136" s="36" t="s">
        <v>380</v>
      </c>
      <c r="H136" s="36" t="s">
        <v>380</v>
      </c>
      <c r="I136" s="36" t="s">
        <v>380</v>
      </c>
      <c r="J136" s="36" t="s">
        <v>380</v>
      </c>
      <c r="K136" s="36" t="s">
        <v>380</v>
      </c>
      <c r="L136" s="36" t="s">
        <v>380</v>
      </c>
      <c r="M136" s="36" t="s">
        <v>380</v>
      </c>
      <c r="N136" s="36" t="s">
        <v>380</v>
      </c>
      <c r="O136" s="36" t="s">
        <v>380</v>
      </c>
      <c r="P136" s="36" t="s">
        <v>380</v>
      </c>
      <c r="Q136" s="33" t="s">
        <v>380</v>
      </c>
      <c r="R136" s="36" t="s">
        <v>380</v>
      </c>
      <c r="S136" s="36" t="s">
        <v>380</v>
      </c>
    </row>
    <row r="137" spans="1:19" ht="25.5">
      <c r="A137" s="117" t="s">
        <v>602</v>
      </c>
      <c r="B137" s="117" t="s">
        <v>449</v>
      </c>
      <c r="C137" s="115" t="s">
        <v>441</v>
      </c>
      <c r="D137" s="116" t="s">
        <v>378</v>
      </c>
      <c r="E137" s="114" t="s">
        <v>445</v>
      </c>
      <c r="F137" s="36">
        <v>1476379.3</v>
      </c>
      <c r="G137" s="36">
        <v>3178.7</v>
      </c>
      <c r="H137" s="36">
        <v>113.9</v>
      </c>
      <c r="I137" s="36" t="s">
        <v>380</v>
      </c>
      <c r="J137" s="36">
        <v>478.7</v>
      </c>
      <c r="K137" s="36" t="s">
        <v>380</v>
      </c>
      <c r="L137" s="36">
        <v>126.3</v>
      </c>
      <c r="M137" s="36">
        <v>35</v>
      </c>
      <c r="N137" s="36" t="s">
        <v>380</v>
      </c>
      <c r="O137" s="36" t="s">
        <v>380</v>
      </c>
      <c r="P137" s="36" t="s">
        <v>380</v>
      </c>
      <c r="Q137" s="33" t="s">
        <v>380</v>
      </c>
      <c r="R137" s="36">
        <v>2114.6999999999998</v>
      </c>
      <c r="S137" s="36">
        <v>310</v>
      </c>
    </row>
    <row r="138" spans="1:19" ht="25.5">
      <c r="A138" s="117" t="s">
        <v>602</v>
      </c>
      <c r="B138" s="117" t="s">
        <v>450</v>
      </c>
      <c r="C138" s="114" t="s">
        <v>441</v>
      </c>
      <c r="D138" s="114" t="s">
        <v>379</v>
      </c>
      <c r="E138" s="114" t="s">
        <v>445</v>
      </c>
      <c r="F138" s="58">
        <v>155847.5</v>
      </c>
      <c r="G138" s="58">
        <v>2525.8000000000002</v>
      </c>
      <c r="H138" s="58">
        <v>223</v>
      </c>
      <c r="I138" s="58" t="s">
        <v>380</v>
      </c>
      <c r="J138" s="58">
        <v>749.6</v>
      </c>
      <c r="K138" s="58" t="s">
        <v>380</v>
      </c>
      <c r="L138" s="58">
        <v>138.80000000000001</v>
      </c>
      <c r="M138" s="58">
        <v>35</v>
      </c>
      <c r="N138" s="58" t="s">
        <v>380</v>
      </c>
      <c r="O138" s="58" t="s">
        <v>380</v>
      </c>
      <c r="P138" s="58" t="s">
        <v>380</v>
      </c>
      <c r="Q138" s="39" t="s">
        <v>380</v>
      </c>
      <c r="R138" s="58">
        <v>1144.5</v>
      </c>
      <c r="S138" s="58">
        <v>235</v>
      </c>
    </row>
    <row r="139" spans="1:19" ht="25.5">
      <c r="A139" s="117" t="s">
        <v>602</v>
      </c>
      <c r="B139" s="117" t="s">
        <v>450</v>
      </c>
      <c r="C139" s="114" t="s">
        <v>440</v>
      </c>
      <c r="D139" s="114" t="s">
        <v>377</v>
      </c>
      <c r="E139" s="114" t="s">
        <v>445</v>
      </c>
      <c r="F139" s="58">
        <v>1583296.8</v>
      </c>
      <c r="G139" s="58" t="s">
        <v>380</v>
      </c>
      <c r="H139" s="58" t="s">
        <v>380</v>
      </c>
      <c r="I139" s="58" t="s">
        <v>380</v>
      </c>
      <c r="J139" s="58" t="s">
        <v>380</v>
      </c>
      <c r="K139" s="58" t="s">
        <v>380</v>
      </c>
      <c r="L139" s="58" t="s">
        <v>380</v>
      </c>
      <c r="M139" s="58" t="s">
        <v>380</v>
      </c>
      <c r="N139" s="58" t="s">
        <v>380</v>
      </c>
      <c r="O139" s="58" t="s">
        <v>380</v>
      </c>
      <c r="P139" s="58" t="s">
        <v>380</v>
      </c>
      <c r="Q139" s="39" t="s">
        <v>380</v>
      </c>
      <c r="R139" s="58" t="s">
        <v>380</v>
      </c>
      <c r="S139" s="58" t="s">
        <v>380</v>
      </c>
    </row>
    <row r="140" spans="1:19" ht="25.5">
      <c r="A140" s="117" t="s">
        <v>602</v>
      </c>
      <c r="B140" s="117" t="s">
        <v>450</v>
      </c>
      <c r="C140" s="114" t="s">
        <v>440</v>
      </c>
      <c r="D140" s="114" t="s">
        <v>378</v>
      </c>
      <c r="E140" s="114" t="s">
        <v>445</v>
      </c>
      <c r="F140" s="58">
        <v>1739144.3</v>
      </c>
      <c r="G140" s="58">
        <v>2525.8000000000002</v>
      </c>
      <c r="H140" s="58">
        <v>223</v>
      </c>
      <c r="I140" s="58" t="s">
        <v>380</v>
      </c>
      <c r="J140" s="58">
        <v>749.6</v>
      </c>
      <c r="K140" s="58" t="s">
        <v>380</v>
      </c>
      <c r="L140" s="58">
        <v>138.80000000000001</v>
      </c>
      <c r="M140" s="58">
        <v>35</v>
      </c>
      <c r="N140" s="58" t="s">
        <v>380</v>
      </c>
      <c r="O140" s="58" t="s">
        <v>380</v>
      </c>
      <c r="P140" s="58" t="s">
        <v>380</v>
      </c>
      <c r="Q140" s="39" t="s">
        <v>380</v>
      </c>
      <c r="R140" s="58">
        <v>1144.5</v>
      </c>
      <c r="S140" s="58">
        <v>235</v>
      </c>
    </row>
    <row r="141" spans="1:19" ht="25.5">
      <c r="A141" s="117" t="s">
        <v>602</v>
      </c>
      <c r="B141" s="117" t="s">
        <v>439</v>
      </c>
      <c r="C141" s="114" t="s">
        <v>440</v>
      </c>
      <c r="D141" s="114" t="s">
        <v>379</v>
      </c>
      <c r="E141" s="114" t="s">
        <v>446</v>
      </c>
      <c r="F141" s="39">
        <v>152847.20000000001</v>
      </c>
      <c r="G141" s="39">
        <v>13633.7</v>
      </c>
      <c r="H141" s="39" t="s">
        <v>380</v>
      </c>
      <c r="I141" s="39" t="s">
        <v>380</v>
      </c>
      <c r="J141" s="39">
        <v>838</v>
      </c>
      <c r="K141" s="39" t="s">
        <v>380</v>
      </c>
      <c r="L141" s="39">
        <v>626.90000000000009</v>
      </c>
      <c r="M141" s="39">
        <v>2277.1</v>
      </c>
      <c r="N141" s="39" t="s">
        <v>380</v>
      </c>
      <c r="O141" s="39" t="s">
        <v>380</v>
      </c>
      <c r="P141" s="39" t="s">
        <v>380</v>
      </c>
      <c r="Q141" s="39" t="s">
        <v>380</v>
      </c>
      <c r="R141" s="39">
        <v>934</v>
      </c>
      <c r="S141" s="39">
        <v>211.7</v>
      </c>
    </row>
    <row r="142" spans="1:19" ht="25.5">
      <c r="A142" s="117" t="s">
        <v>602</v>
      </c>
      <c r="B142" s="117" t="s">
        <v>439</v>
      </c>
      <c r="C142" s="114" t="s">
        <v>440</v>
      </c>
      <c r="D142" s="114" t="s">
        <v>377</v>
      </c>
      <c r="E142" s="114" t="s">
        <v>446</v>
      </c>
      <c r="F142" s="39">
        <v>2255092.1999999997</v>
      </c>
      <c r="G142" s="39" t="s">
        <v>380</v>
      </c>
      <c r="H142" s="39" t="s">
        <v>380</v>
      </c>
      <c r="I142" s="39" t="s">
        <v>380</v>
      </c>
      <c r="J142" s="39" t="s">
        <v>380</v>
      </c>
      <c r="K142" s="39" t="s">
        <v>380</v>
      </c>
      <c r="L142" s="39" t="s">
        <v>380</v>
      </c>
      <c r="M142" s="39" t="s">
        <v>380</v>
      </c>
      <c r="N142" s="39" t="s">
        <v>380</v>
      </c>
      <c r="O142" s="39" t="s">
        <v>380</v>
      </c>
      <c r="P142" s="39" t="s">
        <v>380</v>
      </c>
      <c r="Q142" s="39" t="s">
        <v>380</v>
      </c>
      <c r="R142" s="39" t="s">
        <v>380</v>
      </c>
      <c r="S142" s="39" t="s">
        <v>380</v>
      </c>
    </row>
    <row r="143" spans="1:19" ht="25.5">
      <c r="A143" s="117" t="s">
        <v>602</v>
      </c>
      <c r="B143" s="117" t="s">
        <v>439</v>
      </c>
      <c r="C143" s="114" t="s">
        <v>440</v>
      </c>
      <c r="D143" s="114" t="s">
        <v>378</v>
      </c>
      <c r="E143" s="114" t="s">
        <v>446</v>
      </c>
      <c r="F143" s="39">
        <v>2407939.4</v>
      </c>
      <c r="G143" s="39">
        <v>31448.3</v>
      </c>
      <c r="H143" s="39" t="s">
        <v>380</v>
      </c>
      <c r="I143" s="39" t="s">
        <v>380</v>
      </c>
      <c r="J143" s="39">
        <v>2597.6000000000004</v>
      </c>
      <c r="K143" s="39" t="s">
        <v>380</v>
      </c>
      <c r="L143" s="39">
        <v>989.40000000000009</v>
      </c>
      <c r="M143" s="39">
        <v>3866.8999999999996</v>
      </c>
      <c r="N143" s="39" t="s">
        <v>380</v>
      </c>
      <c r="O143" s="39" t="s">
        <v>380</v>
      </c>
      <c r="P143" s="39" t="s">
        <v>380</v>
      </c>
      <c r="Q143" s="39" t="s">
        <v>380</v>
      </c>
      <c r="R143" s="39">
        <v>1579.6000000000001</v>
      </c>
      <c r="S143" s="39">
        <v>251.7</v>
      </c>
    </row>
    <row r="144" spans="1:19" ht="25.5">
      <c r="A144" s="117" t="s">
        <v>602</v>
      </c>
      <c r="B144" s="117" t="s">
        <v>439</v>
      </c>
      <c r="C144" s="115" t="s">
        <v>440</v>
      </c>
      <c r="D144" s="115" t="s">
        <v>379</v>
      </c>
      <c r="E144" s="114" t="s">
        <v>446</v>
      </c>
      <c r="F144" s="38">
        <v>148236.9</v>
      </c>
      <c r="G144" s="38">
        <v>14204.099999999999</v>
      </c>
      <c r="H144" s="38" t="s">
        <v>380</v>
      </c>
      <c r="I144" s="38" t="s">
        <v>380</v>
      </c>
      <c r="J144" s="38">
        <v>638.40000000000009</v>
      </c>
      <c r="K144" s="38" t="s">
        <v>380</v>
      </c>
      <c r="L144" s="38">
        <v>617.90000000000009</v>
      </c>
      <c r="M144" s="38">
        <v>2150.3000000000002</v>
      </c>
      <c r="N144" s="38" t="s">
        <v>380</v>
      </c>
      <c r="O144" s="38" t="s">
        <v>380</v>
      </c>
      <c r="P144" s="38" t="s">
        <v>380</v>
      </c>
      <c r="Q144" s="38" t="s">
        <v>380</v>
      </c>
      <c r="R144" s="38">
        <v>1262.7</v>
      </c>
      <c r="S144" s="38">
        <v>211.7</v>
      </c>
    </row>
    <row r="145" spans="1:19" ht="25.5">
      <c r="A145" s="117" t="s">
        <v>602</v>
      </c>
      <c r="B145" s="117" t="s">
        <v>439</v>
      </c>
      <c r="C145" s="115" t="s">
        <v>441</v>
      </c>
      <c r="D145" s="115" t="s">
        <v>377</v>
      </c>
      <c r="E145" s="114" t="s">
        <v>446</v>
      </c>
      <c r="F145" s="38">
        <v>2227470.4</v>
      </c>
      <c r="G145" s="38" t="s">
        <v>380</v>
      </c>
      <c r="H145" s="38" t="s">
        <v>380</v>
      </c>
      <c r="I145" s="38" t="s">
        <v>380</v>
      </c>
      <c r="J145" s="38" t="s">
        <v>380</v>
      </c>
      <c r="K145" s="38" t="s">
        <v>380</v>
      </c>
      <c r="L145" s="38" t="s">
        <v>380</v>
      </c>
      <c r="M145" s="38" t="s">
        <v>380</v>
      </c>
      <c r="N145" s="38" t="s">
        <v>380</v>
      </c>
      <c r="O145" s="38" t="s">
        <v>380</v>
      </c>
      <c r="P145" s="38" t="s">
        <v>380</v>
      </c>
      <c r="Q145" s="38" t="s">
        <v>380</v>
      </c>
      <c r="R145" s="38" t="s">
        <v>380</v>
      </c>
      <c r="S145" s="38" t="s">
        <v>380</v>
      </c>
    </row>
    <row r="146" spans="1:19" ht="25.5">
      <c r="A146" s="117" t="s">
        <v>602</v>
      </c>
      <c r="B146" s="117" t="s">
        <v>439</v>
      </c>
      <c r="C146" s="115" t="s">
        <v>441</v>
      </c>
      <c r="D146" s="115" t="s">
        <v>378</v>
      </c>
      <c r="E146" s="114" t="s">
        <v>446</v>
      </c>
      <c r="F146" s="38">
        <v>2375707.4</v>
      </c>
      <c r="G146" s="38">
        <v>32373.7</v>
      </c>
      <c r="H146" s="38" t="s">
        <v>380</v>
      </c>
      <c r="I146" s="38" t="s">
        <v>380</v>
      </c>
      <c r="J146" s="38">
        <v>2398</v>
      </c>
      <c r="K146" s="38" t="s">
        <v>380</v>
      </c>
      <c r="L146" s="38">
        <v>980.40000000000009</v>
      </c>
      <c r="M146" s="38">
        <v>3765.8</v>
      </c>
      <c r="N146" s="38" t="s">
        <v>380</v>
      </c>
      <c r="O146" s="38" t="s">
        <v>380</v>
      </c>
      <c r="P146" s="38" t="s">
        <v>380</v>
      </c>
      <c r="Q146" s="38" t="s">
        <v>380</v>
      </c>
      <c r="R146" s="38">
        <v>1908.2</v>
      </c>
      <c r="S146" s="38">
        <v>252.4</v>
      </c>
    </row>
    <row r="147" spans="1:19" ht="25.5">
      <c r="A147" s="117" t="s">
        <v>602</v>
      </c>
      <c r="B147" s="117" t="s">
        <v>447</v>
      </c>
      <c r="C147" s="114" t="s">
        <v>441</v>
      </c>
      <c r="D147" s="114" t="s">
        <v>379</v>
      </c>
      <c r="E147" s="114" t="s">
        <v>446</v>
      </c>
      <c r="F147" s="39">
        <v>176804.3</v>
      </c>
      <c r="G147" s="39">
        <v>17859</v>
      </c>
      <c r="H147" s="39" t="s">
        <v>380</v>
      </c>
      <c r="I147" s="39" t="s">
        <v>380</v>
      </c>
      <c r="J147" s="39">
        <v>838.90000000000009</v>
      </c>
      <c r="K147" s="39" t="s">
        <v>380</v>
      </c>
      <c r="L147" s="39">
        <v>738</v>
      </c>
      <c r="M147" s="39">
        <v>2782.9</v>
      </c>
      <c r="N147" s="39" t="s">
        <v>380</v>
      </c>
      <c r="O147" s="39" t="s">
        <v>380</v>
      </c>
      <c r="P147" s="39" t="s">
        <v>380</v>
      </c>
      <c r="Q147" s="39" t="s">
        <v>380</v>
      </c>
      <c r="R147" s="39">
        <v>1271.8</v>
      </c>
      <c r="S147" s="39">
        <v>150.19999999999999</v>
      </c>
    </row>
    <row r="148" spans="1:19" ht="25.5">
      <c r="A148" s="117" t="s">
        <v>602</v>
      </c>
      <c r="B148" s="117" t="s">
        <v>447</v>
      </c>
      <c r="C148" s="114" t="s">
        <v>440</v>
      </c>
      <c r="D148" s="114" t="s">
        <v>377</v>
      </c>
      <c r="E148" s="114" t="s">
        <v>446</v>
      </c>
      <c r="F148" s="39">
        <v>1896870.7</v>
      </c>
      <c r="G148" s="39" t="s">
        <v>380</v>
      </c>
      <c r="H148" s="39" t="s">
        <v>380</v>
      </c>
      <c r="I148" s="39" t="s">
        <v>380</v>
      </c>
      <c r="J148" s="39" t="s">
        <v>380</v>
      </c>
      <c r="K148" s="39" t="s">
        <v>380</v>
      </c>
      <c r="L148" s="39" t="s">
        <v>380</v>
      </c>
      <c r="M148" s="39" t="s">
        <v>380</v>
      </c>
      <c r="N148" s="39" t="s">
        <v>380</v>
      </c>
      <c r="O148" s="39" t="s">
        <v>380</v>
      </c>
      <c r="P148" s="39" t="s">
        <v>380</v>
      </c>
      <c r="Q148" s="39" t="s">
        <v>380</v>
      </c>
      <c r="R148" s="39" t="s">
        <v>380</v>
      </c>
      <c r="S148" s="39" t="s">
        <v>380</v>
      </c>
    </row>
    <row r="149" spans="1:19" ht="25.5">
      <c r="A149" s="117" t="s">
        <v>602</v>
      </c>
      <c r="B149" s="117" t="s">
        <v>447</v>
      </c>
      <c r="C149" s="114" t="s">
        <v>440</v>
      </c>
      <c r="D149" s="114" t="s">
        <v>378</v>
      </c>
      <c r="E149" s="114" t="s">
        <v>446</v>
      </c>
      <c r="F149" s="39">
        <v>2073675</v>
      </c>
      <c r="G149" s="39">
        <v>38459.599999999999</v>
      </c>
      <c r="H149" s="39" t="s">
        <v>380</v>
      </c>
      <c r="I149" s="39" t="s">
        <v>380</v>
      </c>
      <c r="J149" s="39">
        <v>2698.2</v>
      </c>
      <c r="K149" s="39" t="s">
        <v>380</v>
      </c>
      <c r="L149" s="39">
        <v>1184.2</v>
      </c>
      <c r="M149" s="39">
        <v>4825</v>
      </c>
      <c r="N149" s="39" t="s">
        <v>380</v>
      </c>
      <c r="O149" s="39" t="s">
        <v>380</v>
      </c>
      <c r="P149" s="39" t="s">
        <v>380</v>
      </c>
      <c r="Q149" s="39" t="s">
        <v>380</v>
      </c>
      <c r="R149" s="39">
        <v>1994.7</v>
      </c>
      <c r="S149" s="39">
        <v>192.7</v>
      </c>
    </row>
    <row r="150" spans="1:19" ht="25.5">
      <c r="A150" s="117" t="s">
        <v>602</v>
      </c>
      <c r="B150" s="117" t="s">
        <v>447</v>
      </c>
      <c r="C150" s="115" t="s">
        <v>440</v>
      </c>
      <c r="D150" s="57" t="s">
        <v>379</v>
      </c>
      <c r="E150" s="114" t="s">
        <v>446</v>
      </c>
      <c r="F150" s="36">
        <v>181631.4</v>
      </c>
      <c r="G150" s="36">
        <v>21171.200000000001</v>
      </c>
      <c r="H150" s="36">
        <v>13241.5</v>
      </c>
      <c r="I150" s="36" t="s">
        <v>380</v>
      </c>
      <c r="J150" s="36">
        <v>634.20000000000005</v>
      </c>
      <c r="K150" s="36" t="s">
        <v>380</v>
      </c>
      <c r="L150" s="36">
        <v>733.6</v>
      </c>
      <c r="M150" s="36">
        <v>2841.8999999999996</v>
      </c>
      <c r="N150" s="36" t="s">
        <v>380</v>
      </c>
      <c r="O150" s="36" t="s">
        <v>380</v>
      </c>
      <c r="P150" s="36" t="s">
        <v>380</v>
      </c>
      <c r="Q150" s="36" t="s">
        <v>380</v>
      </c>
      <c r="R150" s="36">
        <v>2268.8000000000002</v>
      </c>
      <c r="S150" s="36">
        <v>150.19999999999999</v>
      </c>
    </row>
    <row r="151" spans="1:19" ht="25.5">
      <c r="A151" s="117" t="s">
        <v>602</v>
      </c>
      <c r="B151" s="117" t="s">
        <v>447</v>
      </c>
      <c r="C151" s="115" t="s">
        <v>441</v>
      </c>
      <c r="D151" s="57" t="s">
        <v>377</v>
      </c>
      <c r="E151" s="114" t="s">
        <v>446</v>
      </c>
      <c r="F151" s="36">
        <v>1897852.5</v>
      </c>
      <c r="G151" s="36" t="s">
        <v>380</v>
      </c>
      <c r="H151" s="36" t="s">
        <v>380</v>
      </c>
      <c r="I151" s="36" t="s">
        <v>380</v>
      </c>
      <c r="J151" s="36" t="s">
        <v>380</v>
      </c>
      <c r="K151" s="36" t="s">
        <v>380</v>
      </c>
      <c r="L151" s="36" t="s">
        <v>380</v>
      </c>
      <c r="M151" s="36" t="s">
        <v>380</v>
      </c>
      <c r="N151" s="36" t="s">
        <v>380</v>
      </c>
      <c r="O151" s="36" t="s">
        <v>380</v>
      </c>
      <c r="P151" s="36" t="s">
        <v>380</v>
      </c>
      <c r="Q151" s="36" t="s">
        <v>380</v>
      </c>
      <c r="R151" s="36" t="s">
        <v>380</v>
      </c>
      <c r="S151" s="36" t="s">
        <v>380</v>
      </c>
    </row>
    <row r="152" spans="1:19" ht="25.5">
      <c r="A152" s="117" t="s">
        <v>602</v>
      </c>
      <c r="B152" s="117" t="s">
        <v>447</v>
      </c>
      <c r="C152" s="115" t="s">
        <v>441</v>
      </c>
      <c r="D152" s="57" t="s">
        <v>378</v>
      </c>
      <c r="E152" s="114" t="s">
        <v>446</v>
      </c>
      <c r="F152" s="36">
        <v>2079483.9</v>
      </c>
      <c r="G152" s="36">
        <v>42504</v>
      </c>
      <c r="H152" s="36">
        <v>15735.2</v>
      </c>
      <c r="I152" s="36" t="s">
        <v>380</v>
      </c>
      <c r="J152" s="36">
        <v>2495</v>
      </c>
      <c r="K152" s="36" t="s">
        <v>380</v>
      </c>
      <c r="L152" s="36">
        <v>1180.0999999999999</v>
      </c>
      <c r="M152" s="36">
        <v>4955.8</v>
      </c>
      <c r="N152" s="36" t="s">
        <v>380</v>
      </c>
      <c r="O152" s="36" t="s">
        <v>380</v>
      </c>
      <c r="P152" s="36" t="s">
        <v>380</v>
      </c>
      <c r="Q152" s="36" t="s">
        <v>380</v>
      </c>
      <c r="R152" s="36">
        <v>2990.7</v>
      </c>
      <c r="S152" s="36">
        <v>193.6</v>
      </c>
    </row>
    <row r="153" spans="1:19" ht="25.5">
      <c r="A153" s="117" t="s">
        <v>602</v>
      </c>
      <c r="B153" s="117" t="s">
        <v>448</v>
      </c>
      <c r="C153" s="114" t="s">
        <v>441</v>
      </c>
      <c r="D153" s="114" t="s">
        <v>379</v>
      </c>
      <c r="E153" s="114" t="s">
        <v>446</v>
      </c>
      <c r="F153" s="39">
        <v>223447.5</v>
      </c>
      <c r="G153" s="39">
        <v>25828.899999999998</v>
      </c>
      <c r="H153" s="39">
        <v>14228.4</v>
      </c>
      <c r="I153" s="39" t="s">
        <v>380</v>
      </c>
      <c r="J153" s="39">
        <v>875.09999999999991</v>
      </c>
      <c r="K153" s="39" t="s">
        <v>380</v>
      </c>
      <c r="L153" s="39">
        <v>778.6</v>
      </c>
      <c r="M153" s="39">
        <v>3246.9</v>
      </c>
      <c r="N153" s="39" t="s">
        <v>380</v>
      </c>
      <c r="O153" s="39" t="s">
        <v>380</v>
      </c>
      <c r="P153" s="39" t="s">
        <v>380</v>
      </c>
      <c r="Q153" s="39" t="s">
        <v>380</v>
      </c>
      <c r="R153" s="39">
        <v>5562.7</v>
      </c>
      <c r="S153" s="39">
        <v>183.2</v>
      </c>
    </row>
    <row r="154" spans="1:19" ht="25.5">
      <c r="A154" s="117" t="s">
        <v>602</v>
      </c>
      <c r="B154" s="117" t="s">
        <v>448</v>
      </c>
      <c r="C154" s="114" t="s">
        <v>440</v>
      </c>
      <c r="D154" s="114" t="s">
        <v>377</v>
      </c>
      <c r="E154" s="114" t="s">
        <v>446</v>
      </c>
      <c r="F154" s="39">
        <v>2010949.2999999998</v>
      </c>
      <c r="G154" s="39" t="s">
        <v>380</v>
      </c>
      <c r="H154" s="39" t="s">
        <v>380</v>
      </c>
      <c r="I154" s="39" t="s">
        <v>380</v>
      </c>
      <c r="J154" s="39" t="s">
        <v>380</v>
      </c>
      <c r="K154" s="39" t="s">
        <v>380</v>
      </c>
      <c r="L154" s="39" t="s">
        <v>380</v>
      </c>
      <c r="M154" s="39" t="s">
        <v>380</v>
      </c>
      <c r="N154" s="39" t="s">
        <v>380</v>
      </c>
      <c r="O154" s="39" t="s">
        <v>380</v>
      </c>
      <c r="P154" s="39" t="s">
        <v>380</v>
      </c>
      <c r="Q154" s="39" t="s">
        <v>380</v>
      </c>
      <c r="R154" s="39" t="s">
        <v>380</v>
      </c>
      <c r="S154" s="39" t="s">
        <v>380</v>
      </c>
    </row>
    <row r="155" spans="1:19" ht="25.5">
      <c r="A155" s="117" t="s">
        <v>602</v>
      </c>
      <c r="B155" s="117" t="s">
        <v>448</v>
      </c>
      <c r="C155" s="114" t="s">
        <v>440</v>
      </c>
      <c r="D155" s="114" t="s">
        <v>378</v>
      </c>
      <c r="E155" s="114" t="s">
        <v>446</v>
      </c>
      <c r="F155" s="39">
        <v>2234396.8000000003</v>
      </c>
      <c r="G155" s="39">
        <v>49128.5</v>
      </c>
      <c r="H155" s="39">
        <v>17025.599999999999</v>
      </c>
      <c r="I155" s="39" t="s">
        <v>380</v>
      </c>
      <c r="J155" s="39">
        <v>2853.4</v>
      </c>
      <c r="K155" s="39" t="s">
        <v>380</v>
      </c>
      <c r="L155" s="39">
        <v>1197.0999999999999</v>
      </c>
      <c r="M155" s="39">
        <v>5782.8</v>
      </c>
      <c r="N155" s="39" t="s">
        <v>380</v>
      </c>
      <c r="O155" s="39" t="s">
        <v>380</v>
      </c>
      <c r="P155" s="39" t="s">
        <v>380</v>
      </c>
      <c r="Q155" s="39" t="s">
        <v>380</v>
      </c>
      <c r="R155" s="39">
        <v>6297.4000000000005</v>
      </c>
      <c r="S155" s="39">
        <v>227.5</v>
      </c>
    </row>
    <row r="156" spans="1:19" ht="25.5">
      <c r="A156" s="117" t="s">
        <v>602</v>
      </c>
      <c r="B156" s="117" t="s">
        <v>448</v>
      </c>
      <c r="C156" s="115" t="s">
        <v>440</v>
      </c>
      <c r="D156" s="115" t="s">
        <v>379</v>
      </c>
      <c r="E156" s="114" t="s">
        <v>446</v>
      </c>
      <c r="F156" s="37">
        <v>229386.8</v>
      </c>
      <c r="G156" s="37">
        <v>23735.100000000002</v>
      </c>
      <c r="H156" s="37">
        <v>14245.9</v>
      </c>
      <c r="I156" s="37" t="s">
        <v>380</v>
      </c>
      <c r="J156" s="37">
        <v>705.5</v>
      </c>
      <c r="K156" s="37" t="s">
        <v>380</v>
      </c>
      <c r="L156" s="37">
        <v>764</v>
      </c>
      <c r="M156" s="37">
        <v>3165.2</v>
      </c>
      <c r="N156" s="37" t="s">
        <v>380</v>
      </c>
      <c r="O156" s="37" t="s">
        <v>380</v>
      </c>
      <c r="P156" s="37" t="s">
        <v>380</v>
      </c>
      <c r="Q156" s="37" t="s">
        <v>380</v>
      </c>
      <c r="R156" s="37">
        <v>3880.8999999999996</v>
      </c>
      <c r="S156" s="37">
        <v>183.2</v>
      </c>
    </row>
    <row r="157" spans="1:19" ht="25.5">
      <c r="A157" s="117" t="s">
        <v>602</v>
      </c>
      <c r="B157" s="117" t="s">
        <v>448</v>
      </c>
      <c r="C157" s="115" t="s">
        <v>441</v>
      </c>
      <c r="D157" s="115" t="s">
        <v>377</v>
      </c>
      <c r="E157" s="114" t="s">
        <v>446</v>
      </c>
      <c r="F157" s="37">
        <v>2042967.4</v>
      </c>
      <c r="G157" s="37" t="s">
        <v>380</v>
      </c>
      <c r="H157" s="37" t="s">
        <v>380</v>
      </c>
      <c r="I157" s="37" t="s">
        <v>380</v>
      </c>
      <c r="J157" s="37" t="s">
        <v>380</v>
      </c>
      <c r="K157" s="37" t="s">
        <v>380</v>
      </c>
      <c r="L157" s="37" t="s">
        <v>380</v>
      </c>
      <c r="M157" s="37" t="s">
        <v>380</v>
      </c>
      <c r="N157" s="37" t="s">
        <v>380</v>
      </c>
      <c r="O157" s="37" t="s">
        <v>380</v>
      </c>
      <c r="P157" s="37" t="s">
        <v>380</v>
      </c>
      <c r="Q157" s="37" t="s">
        <v>380</v>
      </c>
      <c r="R157" s="37" t="s">
        <v>380</v>
      </c>
      <c r="S157" s="37" t="s">
        <v>380</v>
      </c>
    </row>
    <row r="158" spans="1:19" ht="25.5">
      <c r="A158" s="117" t="s">
        <v>602</v>
      </c>
      <c r="B158" s="117" t="s">
        <v>448</v>
      </c>
      <c r="C158" s="115" t="s">
        <v>441</v>
      </c>
      <c r="D158" s="115" t="s">
        <v>378</v>
      </c>
      <c r="E158" s="114" t="s">
        <v>446</v>
      </c>
      <c r="F158" s="37">
        <v>2272354.2999999998</v>
      </c>
      <c r="G158" s="37">
        <v>48230</v>
      </c>
      <c r="H158" s="37">
        <v>17116.099999999999</v>
      </c>
      <c r="I158" s="37" t="s">
        <v>380</v>
      </c>
      <c r="J158" s="37">
        <v>2682.7999999999997</v>
      </c>
      <c r="K158" s="37" t="s">
        <v>380</v>
      </c>
      <c r="L158" s="37">
        <v>1182.5999999999999</v>
      </c>
      <c r="M158" s="37">
        <v>6606.9</v>
      </c>
      <c r="N158" s="37" t="s">
        <v>380</v>
      </c>
      <c r="O158" s="37" t="s">
        <v>380</v>
      </c>
      <c r="P158" s="37" t="s">
        <v>380</v>
      </c>
      <c r="Q158" s="37" t="s">
        <v>380</v>
      </c>
      <c r="R158" s="37">
        <v>4629.3999999999996</v>
      </c>
      <c r="S158" s="37">
        <v>227.7</v>
      </c>
    </row>
    <row r="159" spans="1:19" ht="25.5">
      <c r="A159" s="117" t="s">
        <v>602</v>
      </c>
      <c r="B159" s="117" t="s">
        <v>449</v>
      </c>
      <c r="C159" s="114" t="s">
        <v>441</v>
      </c>
      <c r="D159" s="114" t="s">
        <v>379</v>
      </c>
      <c r="E159" s="114" t="s">
        <v>446</v>
      </c>
      <c r="F159" s="39">
        <v>394288.1</v>
      </c>
      <c r="G159" s="39">
        <v>36054.199999999997</v>
      </c>
      <c r="H159" s="39">
        <v>21617.5</v>
      </c>
      <c r="I159" s="39" t="s">
        <v>380</v>
      </c>
      <c r="J159" s="39">
        <v>1268.3000000000002</v>
      </c>
      <c r="K159" s="39" t="s">
        <v>380</v>
      </c>
      <c r="L159" s="39">
        <v>658.59999999999991</v>
      </c>
      <c r="M159" s="39">
        <v>2918.6</v>
      </c>
      <c r="N159" s="39" t="s">
        <v>380</v>
      </c>
      <c r="O159" s="39" t="s">
        <v>380</v>
      </c>
      <c r="P159" s="39" t="s">
        <v>380</v>
      </c>
      <c r="Q159" s="39" t="s">
        <v>380</v>
      </c>
      <c r="R159" s="39">
        <v>7126.2</v>
      </c>
      <c r="S159" s="39">
        <v>188.2</v>
      </c>
    </row>
    <row r="160" spans="1:19" ht="25.5">
      <c r="A160" s="117" t="s">
        <v>602</v>
      </c>
      <c r="B160" s="117" t="s">
        <v>449</v>
      </c>
      <c r="C160" s="114" t="s">
        <v>440</v>
      </c>
      <c r="D160" s="114" t="s">
        <v>377</v>
      </c>
      <c r="E160" s="114" t="s">
        <v>446</v>
      </c>
      <c r="F160" s="39">
        <v>1720594.1</v>
      </c>
      <c r="G160" s="39" t="s">
        <v>380</v>
      </c>
      <c r="H160" s="39" t="s">
        <v>380</v>
      </c>
      <c r="I160" s="39" t="s">
        <v>380</v>
      </c>
      <c r="J160" s="39" t="s">
        <v>380</v>
      </c>
      <c r="K160" s="39" t="s">
        <v>380</v>
      </c>
      <c r="L160" s="39" t="s">
        <v>380</v>
      </c>
      <c r="M160" s="39" t="s">
        <v>380</v>
      </c>
      <c r="N160" s="39" t="s">
        <v>380</v>
      </c>
      <c r="O160" s="39" t="s">
        <v>380</v>
      </c>
      <c r="P160" s="39" t="s">
        <v>380</v>
      </c>
      <c r="Q160" s="39" t="s">
        <v>380</v>
      </c>
      <c r="R160" s="39" t="s">
        <v>380</v>
      </c>
      <c r="S160" s="39" t="s">
        <v>380</v>
      </c>
    </row>
    <row r="161" spans="1:19" ht="25.5">
      <c r="A161" s="117" t="s">
        <v>602</v>
      </c>
      <c r="B161" s="117" t="s">
        <v>449</v>
      </c>
      <c r="C161" s="114" t="s">
        <v>440</v>
      </c>
      <c r="D161" s="114" t="s">
        <v>378</v>
      </c>
      <c r="E161" s="114" t="s">
        <v>446</v>
      </c>
      <c r="F161" s="39">
        <v>2114882.2000000002</v>
      </c>
      <c r="G161" s="39">
        <v>61468.7</v>
      </c>
      <c r="H161" s="39">
        <v>24972.800000000003</v>
      </c>
      <c r="I161" s="39" t="s">
        <v>380</v>
      </c>
      <c r="J161" s="39">
        <v>3334.8999999999996</v>
      </c>
      <c r="K161" s="39" t="s">
        <v>380</v>
      </c>
      <c r="L161" s="39">
        <v>1113.2</v>
      </c>
      <c r="M161" s="39">
        <v>6540.2</v>
      </c>
      <c r="N161" s="39" t="s">
        <v>380</v>
      </c>
      <c r="O161" s="39" t="s">
        <v>380</v>
      </c>
      <c r="P161" s="39" t="s">
        <v>380</v>
      </c>
      <c r="Q161" s="39" t="s">
        <v>380</v>
      </c>
      <c r="R161" s="39">
        <v>7915.8</v>
      </c>
      <c r="S161" s="39">
        <v>237.6</v>
      </c>
    </row>
    <row r="162" spans="1:19" ht="25.5">
      <c r="A162" s="117" t="s">
        <v>602</v>
      </c>
      <c r="B162" s="117" t="s">
        <v>449</v>
      </c>
      <c r="C162" s="115" t="s">
        <v>440</v>
      </c>
      <c r="D162" s="116" t="s">
        <v>379</v>
      </c>
      <c r="E162" s="114" t="s">
        <v>446</v>
      </c>
      <c r="F162" s="33">
        <v>362912</v>
      </c>
      <c r="G162" s="33">
        <v>36791.199999999997</v>
      </c>
      <c r="H162" s="33">
        <v>21836.300000000003</v>
      </c>
      <c r="I162" s="33" t="s">
        <v>380</v>
      </c>
      <c r="J162" s="33">
        <v>1154.3</v>
      </c>
      <c r="K162" s="33" t="s">
        <v>380</v>
      </c>
      <c r="L162" s="33">
        <v>707.8</v>
      </c>
      <c r="M162" s="33">
        <v>3135.4</v>
      </c>
      <c r="N162" s="33" t="s">
        <v>380</v>
      </c>
      <c r="O162" s="33" t="s">
        <v>380</v>
      </c>
      <c r="P162" s="33" t="s">
        <v>380</v>
      </c>
      <c r="Q162" s="33" t="s">
        <v>380</v>
      </c>
      <c r="R162" s="33">
        <v>5126.2</v>
      </c>
      <c r="S162" s="33">
        <v>338.2</v>
      </c>
    </row>
    <row r="163" spans="1:19" ht="25.5">
      <c r="A163" s="117" t="s">
        <v>602</v>
      </c>
      <c r="B163" s="117" t="s">
        <v>449</v>
      </c>
      <c r="C163" s="115" t="s">
        <v>441</v>
      </c>
      <c r="D163" s="116" t="s">
        <v>377</v>
      </c>
      <c r="E163" s="114" t="s">
        <v>446</v>
      </c>
      <c r="F163" s="33">
        <v>1716188.9000000001</v>
      </c>
      <c r="G163" s="33" t="s">
        <v>380</v>
      </c>
      <c r="H163" s="33" t="s">
        <v>380</v>
      </c>
      <c r="I163" s="33" t="s">
        <v>380</v>
      </c>
      <c r="J163" s="33" t="s">
        <v>380</v>
      </c>
      <c r="K163" s="33" t="s">
        <v>380</v>
      </c>
      <c r="L163" s="33" t="s">
        <v>380</v>
      </c>
      <c r="M163" s="33" t="s">
        <v>380</v>
      </c>
      <c r="N163" s="33" t="s">
        <v>380</v>
      </c>
      <c r="O163" s="33" t="s">
        <v>380</v>
      </c>
      <c r="P163" s="33" t="s">
        <v>380</v>
      </c>
      <c r="Q163" s="33" t="s">
        <v>380</v>
      </c>
      <c r="R163" s="33" t="s">
        <v>380</v>
      </c>
      <c r="S163" s="33" t="s">
        <v>380</v>
      </c>
    </row>
    <row r="164" spans="1:19" ht="25.5">
      <c r="A164" s="117" t="s">
        <v>602</v>
      </c>
      <c r="B164" s="117" t="s">
        <v>449</v>
      </c>
      <c r="C164" s="115" t="s">
        <v>441</v>
      </c>
      <c r="D164" s="116" t="s">
        <v>378</v>
      </c>
      <c r="E164" s="114" t="s">
        <v>446</v>
      </c>
      <c r="F164" s="33">
        <v>2079100.8</v>
      </c>
      <c r="G164" s="33">
        <v>65516.799999999996</v>
      </c>
      <c r="H164" s="33">
        <v>25206.100000000002</v>
      </c>
      <c r="I164" s="33" t="s">
        <v>380</v>
      </c>
      <c r="J164" s="33">
        <v>3214.2</v>
      </c>
      <c r="K164" s="33" t="s">
        <v>380</v>
      </c>
      <c r="L164" s="33">
        <v>1169.3999999999999</v>
      </c>
      <c r="M164" s="33">
        <v>6763.2</v>
      </c>
      <c r="N164" s="33" t="s">
        <v>380</v>
      </c>
      <c r="O164" s="33" t="s">
        <v>380</v>
      </c>
      <c r="P164" s="33" t="s">
        <v>380</v>
      </c>
      <c r="Q164" s="33" t="s">
        <v>380</v>
      </c>
      <c r="R164" s="33">
        <v>5915.1</v>
      </c>
      <c r="S164" s="33">
        <v>387.6</v>
      </c>
    </row>
    <row r="165" spans="1:19" ht="25.5">
      <c r="A165" s="117" t="s">
        <v>602</v>
      </c>
      <c r="B165" s="117" t="s">
        <v>450</v>
      </c>
      <c r="C165" s="114" t="s">
        <v>441</v>
      </c>
      <c r="D165" s="114" t="s">
        <v>379</v>
      </c>
      <c r="E165" s="114" t="s">
        <v>446</v>
      </c>
      <c r="F165" s="39">
        <v>405316.9</v>
      </c>
      <c r="G165" s="39">
        <v>38362</v>
      </c>
      <c r="H165" s="39">
        <v>24132.7</v>
      </c>
      <c r="I165" s="39" t="s">
        <v>380</v>
      </c>
      <c r="J165" s="39">
        <v>1521.1</v>
      </c>
      <c r="K165" s="39" t="s">
        <v>380</v>
      </c>
      <c r="L165" s="39">
        <v>949.09999999999991</v>
      </c>
      <c r="M165" s="39">
        <v>2469.3000000000002</v>
      </c>
      <c r="N165" s="39" t="s">
        <v>380</v>
      </c>
      <c r="O165" s="39" t="s">
        <v>380</v>
      </c>
      <c r="P165" s="39" t="s">
        <v>380</v>
      </c>
      <c r="Q165" s="39" t="s">
        <v>380</v>
      </c>
      <c r="R165" s="39">
        <v>5119.5</v>
      </c>
      <c r="S165" s="39">
        <v>235.6</v>
      </c>
    </row>
    <row r="166" spans="1:19" ht="25.5">
      <c r="A166" s="117" t="s">
        <v>602</v>
      </c>
      <c r="B166" s="117" t="s">
        <v>450</v>
      </c>
      <c r="C166" s="114" t="s">
        <v>440</v>
      </c>
      <c r="D166" s="114" t="s">
        <v>377</v>
      </c>
      <c r="E166" s="114" t="s">
        <v>446</v>
      </c>
      <c r="F166" s="39">
        <v>1992217.3</v>
      </c>
      <c r="G166" s="39" t="s">
        <v>380</v>
      </c>
      <c r="H166" s="39" t="s">
        <v>380</v>
      </c>
      <c r="I166" s="39" t="s">
        <v>380</v>
      </c>
      <c r="J166" s="39" t="s">
        <v>380</v>
      </c>
      <c r="K166" s="39" t="s">
        <v>380</v>
      </c>
      <c r="L166" s="39" t="s">
        <v>380</v>
      </c>
      <c r="M166" s="39" t="s">
        <v>380</v>
      </c>
      <c r="N166" s="39" t="s">
        <v>380</v>
      </c>
      <c r="O166" s="39" t="s">
        <v>380</v>
      </c>
      <c r="P166" s="39" t="s">
        <v>380</v>
      </c>
      <c r="Q166" s="39" t="s">
        <v>380</v>
      </c>
      <c r="R166" s="39" t="s">
        <v>380</v>
      </c>
      <c r="S166" s="39" t="s">
        <v>380</v>
      </c>
    </row>
    <row r="167" spans="1:19" ht="26.25" thickBot="1">
      <c r="A167" s="121" t="s">
        <v>602</v>
      </c>
      <c r="B167" s="121" t="s">
        <v>450</v>
      </c>
      <c r="C167" s="122" t="s">
        <v>440</v>
      </c>
      <c r="D167" s="122" t="s">
        <v>378</v>
      </c>
      <c r="E167" s="122" t="s">
        <v>446</v>
      </c>
      <c r="F167" s="123">
        <v>2397534.2000000002</v>
      </c>
      <c r="G167" s="123">
        <v>66064.5</v>
      </c>
      <c r="H167" s="123">
        <v>27809.5</v>
      </c>
      <c r="I167" s="123" t="s">
        <v>380</v>
      </c>
      <c r="J167" s="123">
        <v>3913.2</v>
      </c>
      <c r="K167" s="123" t="s">
        <v>380</v>
      </c>
      <c r="L167" s="123">
        <v>1434.5</v>
      </c>
      <c r="M167" s="123">
        <v>6623.7</v>
      </c>
      <c r="N167" s="123" t="s">
        <v>380</v>
      </c>
      <c r="O167" s="123" t="s">
        <v>380</v>
      </c>
      <c r="P167" s="123" t="s">
        <v>380</v>
      </c>
      <c r="Q167" s="123" t="s">
        <v>380</v>
      </c>
      <c r="R167" s="123">
        <v>5978.1</v>
      </c>
      <c r="S167" s="123">
        <v>287</v>
      </c>
    </row>
    <row r="168" spans="1:19" ht="25.5">
      <c r="A168" s="117" t="s">
        <v>603</v>
      </c>
      <c r="B168" s="117" t="s">
        <v>439</v>
      </c>
      <c r="C168" s="114" t="s">
        <v>440</v>
      </c>
      <c r="D168" s="114" t="s">
        <v>377</v>
      </c>
      <c r="E168" s="114" t="s">
        <v>444</v>
      </c>
      <c r="F168" s="39">
        <v>240375.5</v>
      </c>
      <c r="G168" s="39">
        <v>19706.099999999999</v>
      </c>
      <c r="H168" s="39">
        <v>10850.9</v>
      </c>
      <c r="I168" s="39">
        <v>6592.4</v>
      </c>
      <c r="J168" s="39">
        <v>865</v>
      </c>
      <c r="K168" s="39">
        <v>316</v>
      </c>
      <c r="L168" s="39">
        <v>212.1</v>
      </c>
      <c r="M168" s="39">
        <v>155.1</v>
      </c>
      <c r="N168" s="39" t="s">
        <v>380</v>
      </c>
      <c r="O168" s="39" t="s">
        <v>380</v>
      </c>
      <c r="P168" s="39">
        <v>254.5</v>
      </c>
      <c r="Q168" s="39" t="s">
        <v>380</v>
      </c>
      <c r="R168" s="39">
        <v>460.1</v>
      </c>
      <c r="S168" s="39" t="s">
        <v>380</v>
      </c>
    </row>
    <row r="169" spans="1:19" ht="25.5">
      <c r="A169" s="117" t="s">
        <v>603</v>
      </c>
      <c r="B169" s="117" t="s">
        <v>439</v>
      </c>
      <c r="C169" s="114" t="s">
        <v>440</v>
      </c>
      <c r="D169" s="114" t="s">
        <v>378</v>
      </c>
      <c r="E169" s="114" t="s">
        <v>444</v>
      </c>
      <c r="F169" s="39">
        <v>1017561.1</v>
      </c>
      <c r="G169" s="39">
        <v>20324.400000000001</v>
      </c>
      <c r="H169" s="39">
        <v>8032.6</v>
      </c>
      <c r="I169" s="39">
        <v>1565.7</v>
      </c>
      <c r="J169" s="39">
        <v>3736.9</v>
      </c>
      <c r="K169" s="39">
        <v>173.1</v>
      </c>
      <c r="L169" s="39">
        <v>379.7</v>
      </c>
      <c r="M169" s="39">
        <v>3507.9</v>
      </c>
      <c r="N169" s="39">
        <v>45.8</v>
      </c>
      <c r="O169" s="39" t="s">
        <v>380</v>
      </c>
      <c r="P169" s="39">
        <v>624.29999999999995</v>
      </c>
      <c r="Q169" s="39" t="s">
        <v>380</v>
      </c>
      <c r="R169" s="39">
        <v>2162.1</v>
      </c>
      <c r="S169" s="39">
        <v>96.3</v>
      </c>
    </row>
    <row r="170" spans="1:19" ht="25.5">
      <c r="A170" s="117" t="s">
        <v>603</v>
      </c>
      <c r="B170" s="117" t="s">
        <v>439</v>
      </c>
      <c r="C170" s="114" t="s">
        <v>440</v>
      </c>
      <c r="D170" s="114" t="s">
        <v>379</v>
      </c>
      <c r="E170" s="114" t="s">
        <v>444</v>
      </c>
      <c r="F170" s="39">
        <v>1257936.6000000001</v>
      </c>
      <c r="G170" s="39">
        <v>40030.5</v>
      </c>
      <c r="H170" s="39">
        <v>18883.599999999999</v>
      </c>
      <c r="I170" s="39">
        <v>8158</v>
      </c>
      <c r="J170" s="39">
        <v>4601.8</v>
      </c>
      <c r="K170" s="39">
        <v>489.1</v>
      </c>
      <c r="L170" s="39">
        <v>591.79999999999995</v>
      </c>
      <c r="M170" s="39">
        <v>3663.1</v>
      </c>
      <c r="N170" s="39">
        <v>45.8</v>
      </c>
      <c r="O170" s="39" t="s">
        <v>380</v>
      </c>
      <c r="P170" s="39">
        <v>878.8</v>
      </c>
      <c r="Q170" s="39" t="s">
        <v>380</v>
      </c>
      <c r="R170" s="39">
        <v>2622.2</v>
      </c>
      <c r="S170" s="39">
        <v>96.3</v>
      </c>
    </row>
    <row r="171" spans="1:19" ht="25.5">
      <c r="A171" s="117" t="s">
        <v>603</v>
      </c>
      <c r="B171" s="117" t="s">
        <v>439</v>
      </c>
      <c r="C171" s="115" t="s">
        <v>441</v>
      </c>
      <c r="D171" s="115" t="s">
        <v>377</v>
      </c>
      <c r="E171" s="114" t="s">
        <v>444</v>
      </c>
      <c r="F171" s="38">
        <v>269675.2</v>
      </c>
      <c r="G171" s="38">
        <v>22169.1</v>
      </c>
      <c r="H171" s="38">
        <v>13302.9</v>
      </c>
      <c r="I171" s="38">
        <v>6592.4</v>
      </c>
      <c r="J171" s="38">
        <v>865</v>
      </c>
      <c r="K171" s="38">
        <v>316</v>
      </c>
      <c r="L171" s="38">
        <v>212.1</v>
      </c>
      <c r="M171" s="38">
        <v>166.2</v>
      </c>
      <c r="N171" s="38" t="s">
        <v>380</v>
      </c>
      <c r="O171" s="38" t="s">
        <v>380</v>
      </c>
      <c r="P171" s="38">
        <v>254.5</v>
      </c>
      <c r="Q171" s="38" t="s">
        <v>380</v>
      </c>
      <c r="R171" s="38">
        <v>460.1</v>
      </c>
      <c r="S171" s="38" t="s">
        <v>380</v>
      </c>
    </row>
    <row r="172" spans="1:19" ht="25.5">
      <c r="A172" s="117" t="s">
        <v>603</v>
      </c>
      <c r="B172" s="117" t="s">
        <v>439</v>
      </c>
      <c r="C172" s="115" t="s">
        <v>441</v>
      </c>
      <c r="D172" s="115" t="s">
        <v>378</v>
      </c>
      <c r="E172" s="114" t="s">
        <v>444</v>
      </c>
      <c r="F172" s="38">
        <v>1026780.2</v>
      </c>
      <c r="G172" s="38">
        <v>22842.3</v>
      </c>
      <c r="H172" s="38">
        <v>7746.4</v>
      </c>
      <c r="I172" s="38">
        <v>1565.7</v>
      </c>
      <c r="J172" s="38">
        <v>3780.9</v>
      </c>
      <c r="K172" s="38">
        <v>173.1</v>
      </c>
      <c r="L172" s="38">
        <v>379.7</v>
      </c>
      <c r="M172" s="38">
        <v>3527.9</v>
      </c>
      <c r="N172" s="38">
        <v>45.8</v>
      </c>
      <c r="O172" s="38" t="s">
        <v>380</v>
      </c>
      <c r="P172" s="38">
        <v>1109.3</v>
      </c>
      <c r="Q172" s="38" t="s">
        <v>380</v>
      </c>
      <c r="R172" s="38">
        <v>4417.3999999999996</v>
      </c>
      <c r="S172" s="38">
        <v>96.1</v>
      </c>
    </row>
    <row r="173" spans="1:19" ht="25.5">
      <c r="A173" s="117" t="s">
        <v>603</v>
      </c>
      <c r="B173" s="117" t="s">
        <v>439</v>
      </c>
      <c r="C173" s="115" t="s">
        <v>441</v>
      </c>
      <c r="D173" s="115" t="s">
        <v>379</v>
      </c>
      <c r="E173" s="114" t="s">
        <v>444</v>
      </c>
      <c r="F173" s="38">
        <v>1296455.3999999999</v>
      </c>
      <c r="G173" s="38">
        <v>45011.4</v>
      </c>
      <c r="H173" s="38">
        <v>21049.4</v>
      </c>
      <c r="I173" s="38">
        <v>8158</v>
      </c>
      <c r="J173" s="38">
        <v>4645.8</v>
      </c>
      <c r="K173" s="38">
        <v>489.1</v>
      </c>
      <c r="L173" s="38">
        <v>591.79999999999995</v>
      </c>
      <c r="M173" s="38">
        <v>3694.1</v>
      </c>
      <c r="N173" s="38">
        <v>45.8</v>
      </c>
      <c r="O173" s="38" t="s">
        <v>380</v>
      </c>
      <c r="P173" s="38">
        <v>1363.8</v>
      </c>
      <c r="Q173" s="38" t="s">
        <v>380</v>
      </c>
      <c r="R173" s="38">
        <v>4877.5</v>
      </c>
      <c r="S173" s="38">
        <v>96.1</v>
      </c>
    </row>
    <row r="174" spans="1:19" ht="25.5">
      <c r="A174" s="117" t="s">
        <v>603</v>
      </c>
      <c r="B174" s="117" t="s">
        <v>447</v>
      </c>
      <c r="C174" s="114" t="s">
        <v>440</v>
      </c>
      <c r="D174" s="114" t="s">
        <v>377</v>
      </c>
      <c r="E174" s="114" t="s">
        <v>444</v>
      </c>
      <c r="F174" s="39">
        <v>296613.90000000002</v>
      </c>
      <c r="G174" s="39">
        <v>20526</v>
      </c>
      <c r="H174" s="39">
        <v>12412.4</v>
      </c>
      <c r="I174" s="39">
        <v>5485.2</v>
      </c>
      <c r="J174" s="39">
        <v>929.9</v>
      </c>
      <c r="K174" s="39">
        <v>441.6</v>
      </c>
      <c r="L174" s="39">
        <v>325.39999999999998</v>
      </c>
      <c r="M174" s="39">
        <v>172.7</v>
      </c>
      <c r="N174" s="39" t="s">
        <v>380</v>
      </c>
      <c r="O174" s="39" t="s">
        <v>380</v>
      </c>
      <c r="P174" s="39">
        <v>235.5</v>
      </c>
      <c r="Q174" s="39" t="s">
        <v>380</v>
      </c>
      <c r="R174" s="39">
        <v>523.4</v>
      </c>
      <c r="S174" s="39" t="s">
        <v>380</v>
      </c>
    </row>
    <row r="175" spans="1:19" ht="25.5">
      <c r="A175" s="117" t="s">
        <v>603</v>
      </c>
      <c r="B175" s="117" t="s">
        <v>447</v>
      </c>
      <c r="C175" s="114" t="s">
        <v>440</v>
      </c>
      <c r="D175" s="114" t="s">
        <v>378</v>
      </c>
      <c r="E175" s="114" t="s">
        <v>444</v>
      </c>
      <c r="F175" s="39">
        <v>1233022.2</v>
      </c>
      <c r="G175" s="39">
        <v>28766.7</v>
      </c>
      <c r="H175" s="39">
        <v>8655.5</v>
      </c>
      <c r="I175" s="39">
        <v>1802.3</v>
      </c>
      <c r="J175" s="39">
        <v>4313.1000000000004</v>
      </c>
      <c r="K175" s="39">
        <v>202.5</v>
      </c>
      <c r="L175" s="39">
        <v>475.7</v>
      </c>
      <c r="M175" s="39">
        <v>4129.5</v>
      </c>
      <c r="N175" s="39">
        <v>52</v>
      </c>
      <c r="O175" s="39" t="s">
        <v>380</v>
      </c>
      <c r="P175" s="39">
        <v>1403.9</v>
      </c>
      <c r="Q175" s="39" t="s">
        <v>380</v>
      </c>
      <c r="R175" s="39">
        <v>7622.6</v>
      </c>
      <c r="S175" s="39">
        <v>109.7</v>
      </c>
    </row>
    <row r="176" spans="1:19" ht="25.5">
      <c r="A176" s="117" t="s">
        <v>603</v>
      </c>
      <c r="B176" s="117" t="s">
        <v>447</v>
      </c>
      <c r="C176" s="114" t="s">
        <v>440</v>
      </c>
      <c r="D176" s="114" t="s">
        <v>379</v>
      </c>
      <c r="E176" s="114" t="s">
        <v>444</v>
      </c>
      <c r="F176" s="39">
        <v>1529636.1</v>
      </c>
      <c r="G176" s="39">
        <v>49292.7</v>
      </c>
      <c r="H176" s="39">
        <v>21067.9</v>
      </c>
      <c r="I176" s="39">
        <v>7287.5</v>
      </c>
      <c r="J176" s="39">
        <v>5243</v>
      </c>
      <c r="K176" s="39">
        <v>644.1</v>
      </c>
      <c r="L176" s="39">
        <v>801.1</v>
      </c>
      <c r="M176" s="39">
        <v>4302.2</v>
      </c>
      <c r="N176" s="39">
        <v>52</v>
      </c>
      <c r="O176" s="39" t="s">
        <v>380</v>
      </c>
      <c r="P176" s="39">
        <v>1639.3</v>
      </c>
      <c r="Q176" s="39" t="s">
        <v>380</v>
      </c>
      <c r="R176" s="39">
        <v>8145.9</v>
      </c>
      <c r="S176" s="39">
        <v>109.7</v>
      </c>
    </row>
    <row r="177" spans="1:19" ht="25.5">
      <c r="A177" s="117" t="s">
        <v>603</v>
      </c>
      <c r="B177" s="117" t="s">
        <v>447</v>
      </c>
      <c r="C177" s="115" t="s">
        <v>441</v>
      </c>
      <c r="D177" s="57" t="s">
        <v>377</v>
      </c>
      <c r="E177" s="114" t="s">
        <v>444</v>
      </c>
      <c r="F177" s="36">
        <v>312976.2</v>
      </c>
      <c r="G177" s="36">
        <v>19916.3</v>
      </c>
      <c r="H177" s="36">
        <v>11692.2</v>
      </c>
      <c r="I177" s="36">
        <v>5155.2</v>
      </c>
      <c r="J177" s="36">
        <v>988.2</v>
      </c>
      <c r="K177" s="36">
        <v>722.6</v>
      </c>
      <c r="L177" s="36">
        <v>325.39999999999998</v>
      </c>
      <c r="M177" s="36">
        <v>173.9</v>
      </c>
      <c r="N177" s="36" t="s">
        <v>380</v>
      </c>
      <c r="O177" s="36" t="s">
        <v>380</v>
      </c>
      <c r="P177" s="36">
        <v>235.5</v>
      </c>
      <c r="Q177" s="36" t="s">
        <v>380</v>
      </c>
      <c r="R177" s="36">
        <v>623.4</v>
      </c>
      <c r="S177" s="36" t="s">
        <v>380</v>
      </c>
    </row>
    <row r="178" spans="1:19" ht="25.5">
      <c r="A178" s="117" t="s">
        <v>603</v>
      </c>
      <c r="B178" s="117" t="s">
        <v>447</v>
      </c>
      <c r="C178" s="115" t="s">
        <v>441</v>
      </c>
      <c r="D178" s="57" t="s">
        <v>378</v>
      </c>
      <c r="E178" s="114" t="s">
        <v>444</v>
      </c>
      <c r="F178" s="36">
        <v>1198440.1000000001</v>
      </c>
      <c r="G178" s="36">
        <v>32857.5</v>
      </c>
      <c r="H178" s="36">
        <v>8655.5</v>
      </c>
      <c r="I178" s="36">
        <v>1802.3</v>
      </c>
      <c r="J178" s="36">
        <v>4313.1000000000004</v>
      </c>
      <c r="K178" s="36">
        <v>202.5</v>
      </c>
      <c r="L178" s="36">
        <v>475.7</v>
      </c>
      <c r="M178" s="36">
        <v>4205.3</v>
      </c>
      <c r="N178" s="36">
        <v>52</v>
      </c>
      <c r="O178" s="36" t="s">
        <v>380</v>
      </c>
      <c r="P178" s="36">
        <v>1403.9</v>
      </c>
      <c r="Q178" s="36" t="s">
        <v>380</v>
      </c>
      <c r="R178" s="36">
        <v>11622.6</v>
      </c>
      <c r="S178" s="36">
        <v>124.7</v>
      </c>
    </row>
    <row r="179" spans="1:19" ht="25.5">
      <c r="A179" s="117" t="s">
        <v>603</v>
      </c>
      <c r="B179" s="117" t="s">
        <v>447</v>
      </c>
      <c r="C179" s="115" t="s">
        <v>441</v>
      </c>
      <c r="D179" s="57" t="s">
        <v>379</v>
      </c>
      <c r="E179" s="114" t="s">
        <v>444</v>
      </c>
      <c r="F179" s="36">
        <v>1511416.3</v>
      </c>
      <c r="G179" s="36">
        <v>52773.8</v>
      </c>
      <c r="H179" s="36">
        <v>20347.7</v>
      </c>
      <c r="I179" s="36">
        <v>6957.5</v>
      </c>
      <c r="J179" s="36">
        <v>5301.3</v>
      </c>
      <c r="K179" s="36">
        <v>925.1</v>
      </c>
      <c r="L179" s="36">
        <v>801.1</v>
      </c>
      <c r="M179" s="36">
        <v>4379.3</v>
      </c>
      <c r="N179" s="36">
        <v>52</v>
      </c>
      <c r="O179" s="36" t="s">
        <v>380</v>
      </c>
      <c r="P179" s="36">
        <v>1639.3</v>
      </c>
      <c r="Q179" s="36" t="s">
        <v>380</v>
      </c>
      <c r="R179" s="36">
        <v>12245.9</v>
      </c>
      <c r="S179" s="36">
        <v>124.7</v>
      </c>
    </row>
    <row r="180" spans="1:19" ht="25.5">
      <c r="A180" s="117" t="s">
        <v>603</v>
      </c>
      <c r="B180" s="117" t="s">
        <v>448</v>
      </c>
      <c r="C180" s="114" t="s">
        <v>440</v>
      </c>
      <c r="D180" s="114" t="s">
        <v>377</v>
      </c>
      <c r="E180" s="114" t="s">
        <v>444</v>
      </c>
      <c r="F180" s="39">
        <v>357580.4</v>
      </c>
      <c r="G180" s="39">
        <v>19497.900000000001</v>
      </c>
      <c r="H180" s="39">
        <v>10350.6</v>
      </c>
      <c r="I180" s="39">
        <v>5942.3</v>
      </c>
      <c r="J180" s="39">
        <v>1001.2</v>
      </c>
      <c r="K180" s="39">
        <v>820.8</v>
      </c>
      <c r="L180" s="39">
        <v>299.89999999999998</v>
      </c>
      <c r="M180" s="39">
        <v>268.89999999999998</v>
      </c>
      <c r="N180" s="39" t="s">
        <v>380</v>
      </c>
      <c r="O180" s="39" t="s">
        <v>380</v>
      </c>
      <c r="P180" s="39">
        <v>212.6</v>
      </c>
      <c r="Q180" s="39" t="s">
        <v>380</v>
      </c>
      <c r="R180" s="39">
        <v>601.5</v>
      </c>
      <c r="S180" s="39" t="s">
        <v>380</v>
      </c>
    </row>
    <row r="181" spans="1:19" ht="25.5">
      <c r="A181" s="117" t="s">
        <v>603</v>
      </c>
      <c r="B181" s="117" t="s">
        <v>448</v>
      </c>
      <c r="C181" s="114" t="s">
        <v>440</v>
      </c>
      <c r="D181" s="114" t="s">
        <v>378</v>
      </c>
      <c r="E181" s="114" t="s">
        <v>444</v>
      </c>
      <c r="F181" s="39">
        <v>1321341.5</v>
      </c>
      <c r="G181" s="39">
        <v>33371.800000000003</v>
      </c>
      <c r="H181" s="39">
        <v>9261.4</v>
      </c>
      <c r="I181" s="39">
        <v>2003</v>
      </c>
      <c r="J181" s="39">
        <v>4615</v>
      </c>
      <c r="K181" s="39">
        <v>224.6</v>
      </c>
      <c r="L181" s="39">
        <v>490.1</v>
      </c>
      <c r="M181" s="39">
        <v>4780.2</v>
      </c>
      <c r="N181" s="39">
        <v>57.2</v>
      </c>
      <c r="O181" s="39" t="s">
        <v>380</v>
      </c>
      <c r="P181" s="39">
        <v>1417.6</v>
      </c>
      <c r="Q181" s="39" t="s">
        <v>380</v>
      </c>
      <c r="R181" s="39">
        <v>10385.1</v>
      </c>
      <c r="S181" s="39">
        <v>137.5</v>
      </c>
    </row>
    <row r="182" spans="1:19" ht="25.5">
      <c r="A182" s="117" t="s">
        <v>603</v>
      </c>
      <c r="B182" s="117" t="s">
        <v>448</v>
      </c>
      <c r="C182" s="114" t="s">
        <v>440</v>
      </c>
      <c r="D182" s="114" t="s">
        <v>379</v>
      </c>
      <c r="E182" s="114" t="s">
        <v>444</v>
      </c>
      <c r="F182" s="39">
        <v>1678922</v>
      </c>
      <c r="G182" s="39">
        <v>52869.7</v>
      </c>
      <c r="H182" s="39">
        <v>19612</v>
      </c>
      <c r="I182" s="39">
        <v>7945.3</v>
      </c>
      <c r="J182" s="39">
        <v>5616.2</v>
      </c>
      <c r="K182" s="39">
        <v>1045.4000000000001</v>
      </c>
      <c r="L182" s="39">
        <v>790.1</v>
      </c>
      <c r="M182" s="39">
        <v>5049.1000000000004</v>
      </c>
      <c r="N182" s="39">
        <v>57.2</v>
      </c>
      <c r="O182" s="39" t="s">
        <v>380</v>
      </c>
      <c r="P182" s="39">
        <v>1630.2</v>
      </c>
      <c r="Q182" s="39" t="s">
        <v>380</v>
      </c>
      <c r="R182" s="39">
        <v>10986.6</v>
      </c>
      <c r="S182" s="39">
        <v>137.5</v>
      </c>
    </row>
    <row r="183" spans="1:19" ht="25.5">
      <c r="A183" s="117" t="s">
        <v>603</v>
      </c>
      <c r="B183" s="117" t="s">
        <v>448</v>
      </c>
      <c r="C183" s="115" t="s">
        <v>441</v>
      </c>
      <c r="D183" s="115" t="s">
        <v>377</v>
      </c>
      <c r="E183" s="114" t="s">
        <v>444</v>
      </c>
      <c r="F183" s="37">
        <v>362119.7</v>
      </c>
      <c r="G183" s="37">
        <v>20753.7</v>
      </c>
      <c r="H183" s="37">
        <v>11476.8</v>
      </c>
      <c r="I183" s="37">
        <v>6056</v>
      </c>
      <c r="J183" s="37">
        <v>1003.8</v>
      </c>
      <c r="K183" s="37">
        <v>829.8</v>
      </c>
      <c r="L183" s="37">
        <v>299.8</v>
      </c>
      <c r="M183" s="37">
        <v>281</v>
      </c>
      <c r="N183" s="37" t="s">
        <v>380</v>
      </c>
      <c r="O183" s="37" t="s">
        <v>380</v>
      </c>
      <c r="P183" s="37">
        <v>205.2</v>
      </c>
      <c r="Q183" s="37" t="s">
        <v>380</v>
      </c>
      <c r="R183" s="37">
        <v>601.4</v>
      </c>
      <c r="S183" s="37" t="s">
        <v>380</v>
      </c>
    </row>
    <row r="184" spans="1:19" ht="25.5">
      <c r="A184" s="117" t="s">
        <v>603</v>
      </c>
      <c r="B184" s="117" t="s">
        <v>448</v>
      </c>
      <c r="C184" s="115" t="s">
        <v>441</v>
      </c>
      <c r="D184" s="115" t="s">
        <v>378</v>
      </c>
      <c r="E184" s="114" t="s">
        <v>444</v>
      </c>
      <c r="F184" s="37">
        <v>1304056.3</v>
      </c>
      <c r="G184" s="37">
        <v>32115.4</v>
      </c>
      <c r="H184" s="37">
        <v>8862.7999999999993</v>
      </c>
      <c r="I184" s="37">
        <v>1707.4</v>
      </c>
      <c r="J184" s="37">
        <v>4394.7</v>
      </c>
      <c r="K184" s="37">
        <v>213.3</v>
      </c>
      <c r="L184" s="37">
        <v>468.2</v>
      </c>
      <c r="M184" s="37">
        <v>4542.2</v>
      </c>
      <c r="N184" s="37">
        <v>54.5</v>
      </c>
      <c r="O184" s="37" t="s">
        <v>380</v>
      </c>
      <c r="P184" s="37">
        <v>1450.4</v>
      </c>
      <c r="Q184" s="37" t="s">
        <v>380</v>
      </c>
      <c r="R184" s="37">
        <v>10291.299999999999</v>
      </c>
      <c r="S184" s="37">
        <v>130.6</v>
      </c>
    </row>
    <row r="185" spans="1:19" ht="25.5">
      <c r="A185" s="117" t="s">
        <v>603</v>
      </c>
      <c r="B185" s="117" t="s">
        <v>448</v>
      </c>
      <c r="C185" s="115" t="s">
        <v>441</v>
      </c>
      <c r="D185" s="115" t="s">
        <v>379</v>
      </c>
      <c r="E185" s="114" t="s">
        <v>444</v>
      </c>
      <c r="F185" s="37">
        <v>1666175.9</v>
      </c>
      <c r="G185" s="37">
        <v>52869.1</v>
      </c>
      <c r="H185" s="37">
        <v>20339.5</v>
      </c>
      <c r="I185" s="37">
        <v>7763.4</v>
      </c>
      <c r="J185" s="37">
        <v>5398.5</v>
      </c>
      <c r="K185" s="37">
        <v>1043.0999999999999</v>
      </c>
      <c r="L185" s="37">
        <v>768</v>
      </c>
      <c r="M185" s="37">
        <v>4823.2</v>
      </c>
      <c r="N185" s="37">
        <v>54.5</v>
      </c>
      <c r="O185" s="37" t="s">
        <v>380</v>
      </c>
      <c r="P185" s="37">
        <v>1655.6</v>
      </c>
      <c r="Q185" s="37" t="s">
        <v>380</v>
      </c>
      <c r="R185" s="37">
        <v>10892.7</v>
      </c>
      <c r="S185" s="37">
        <v>130.6</v>
      </c>
    </row>
    <row r="186" spans="1:19" ht="25.5">
      <c r="A186" s="117" t="s">
        <v>603</v>
      </c>
      <c r="B186" s="117" t="s">
        <v>449</v>
      </c>
      <c r="C186" s="114" t="s">
        <v>440</v>
      </c>
      <c r="D186" s="114" t="s">
        <v>377</v>
      </c>
      <c r="E186" s="114" t="s">
        <v>444</v>
      </c>
      <c r="F186" s="39">
        <v>437204.8</v>
      </c>
      <c r="G186" s="39">
        <v>22710.2</v>
      </c>
      <c r="H186" s="39">
        <v>13886.1</v>
      </c>
      <c r="I186" s="39">
        <v>5937.5</v>
      </c>
      <c r="J186" s="39">
        <v>914.5</v>
      </c>
      <c r="K186" s="39">
        <v>623.5</v>
      </c>
      <c r="L186" s="39">
        <v>232.8</v>
      </c>
      <c r="M186" s="39">
        <v>323.39999999999998</v>
      </c>
      <c r="N186" s="39" t="s">
        <v>380</v>
      </c>
      <c r="O186" s="39" t="s">
        <v>380</v>
      </c>
      <c r="P186" s="39">
        <v>112.6</v>
      </c>
      <c r="Q186" s="39" t="s">
        <v>380</v>
      </c>
      <c r="R186" s="39">
        <v>679.7</v>
      </c>
      <c r="S186" s="39" t="s">
        <v>380</v>
      </c>
    </row>
    <row r="187" spans="1:19" ht="25.5">
      <c r="A187" s="117" t="s">
        <v>603</v>
      </c>
      <c r="B187" s="117" t="s">
        <v>449</v>
      </c>
      <c r="C187" s="114" t="s">
        <v>440</v>
      </c>
      <c r="D187" s="114" t="s">
        <v>378</v>
      </c>
      <c r="E187" s="114" t="s">
        <v>444</v>
      </c>
      <c r="F187" s="39">
        <v>1537044</v>
      </c>
      <c r="G187" s="39">
        <v>38158.1</v>
      </c>
      <c r="H187" s="39">
        <v>9925.2999999999993</v>
      </c>
      <c r="I187" s="39">
        <v>1939.6</v>
      </c>
      <c r="J187" s="39">
        <v>6124.2</v>
      </c>
      <c r="K187" s="39">
        <v>222.3</v>
      </c>
      <c r="L187" s="39">
        <v>551.5</v>
      </c>
      <c r="M187" s="39">
        <v>5483.2</v>
      </c>
      <c r="N187" s="39">
        <v>53.9</v>
      </c>
      <c r="O187" s="39">
        <v>1605.4</v>
      </c>
      <c r="P187" s="39">
        <v>1441.2</v>
      </c>
      <c r="Q187" s="39" t="s">
        <v>380</v>
      </c>
      <c r="R187" s="39">
        <v>10653.9</v>
      </c>
      <c r="S187" s="39">
        <v>157.5</v>
      </c>
    </row>
    <row r="188" spans="1:19" ht="25.5">
      <c r="A188" s="117" t="s">
        <v>603</v>
      </c>
      <c r="B188" s="117" t="s">
        <v>449</v>
      </c>
      <c r="C188" s="114" t="s">
        <v>440</v>
      </c>
      <c r="D188" s="114" t="s">
        <v>379</v>
      </c>
      <c r="E188" s="114" t="s">
        <v>444</v>
      </c>
      <c r="F188" s="39">
        <v>1974248.8</v>
      </c>
      <c r="G188" s="39">
        <v>60868.3</v>
      </c>
      <c r="H188" s="39">
        <v>23811.5</v>
      </c>
      <c r="I188" s="39">
        <v>7877.1</v>
      </c>
      <c r="J188" s="39">
        <v>7038.8</v>
      </c>
      <c r="K188" s="39">
        <v>845.8</v>
      </c>
      <c r="L188" s="39">
        <v>784.2</v>
      </c>
      <c r="M188" s="39">
        <v>5806.6</v>
      </c>
      <c r="N188" s="39">
        <v>53.9</v>
      </c>
      <c r="O188" s="39">
        <v>1605.4</v>
      </c>
      <c r="P188" s="39">
        <v>1553.8</v>
      </c>
      <c r="Q188" s="39" t="s">
        <v>380</v>
      </c>
      <c r="R188" s="39">
        <v>11333.6</v>
      </c>
      <c r="S188" s="39">
        <v>157.5</v>
      </c>
    </row>
    <row r="189" spans="1:19" ht="25.5">
      <c r="A189" s="117" t="s">
        <v>603</v>
      </c>
      <c r="B189" s="117" t="s">
        <v>449</v>
      </c>
      <c r="C189" s="115" t="s">
        <v>441</v>
      </c>
      <c r="D189" s="116" t="s">
        <v>377</v>
      </c>
      <c r="E189" s="114" t="s">
        <v>444</v>
      </c>
      <c r="F189" s="33">
        <v>452476.1</v>
      </c>
      <c r="G189" s="33">
        <v>26027.1</v>
      </c>
      <c r="H189" s="33">
        <v>16151.6</v>
      </c>
      <c r="I189" s="33">
        <v>5937.5</v>
      </c>
      <c r="J189" s="33">
        <v>1265.2</v>
      </c>
      <c r="K189" s="33">
        <v>673</v>
      </c>
      <c r="L189" s="33">
        <v>372.9</v>
      </c>
      <c r="M189" s="33">
        <v>333</v>
      </c>
      <c r="N189" s="33" t="s">
        <v>380</v>
      </c>
      <c r="O189" s="33" t="s">
        <v>380</v>
      </c>
      <c r="P189" s="33">
        <v>114.3</v>
      </c>
      <c r="Q189" s="33" t="s">
        <v>380</v>
      </c>
      <c r="R189" s="33">
        <v>1179.5</v>
      </c>
      <c r="S189" s="33" t="s">
        <v>380</v>
      </c>
    </row>
    <row r="190" spans="1:19" ht="25.5">
      <c r="A190" s="117" t="s">
        <v>603</v>
      </c>
      <c r="B190" s="117" t="s">
        <v>449</v>
      </c>
      <c r="C190" s="115" t="s">
        <v>441</v>
      </c>
      <c r="D190" s="116" t="s">
        <v>378</v>
      </c>
      <c r="E190" s="114" t="s">
        <v>444</v>
      </c>
      <c r="F190" s="33">
        <v>1463426.3</v>
      </c>
      <c r="G190" s="33">
        <v>36090.300000000003</v>
      </c>
      <c r="H190" s="33">
        <v>9329.2999999999993</v>
      </c>
      <c r="I190" s="33">
        <v>1758.1</v>
      </c>
      <c r="J190" s="33">
        <v>5628.9</v>
      </c>
      <c r="K190" s="33">
        <v>201.8</v>
      </c>
      <c r="L190" s="33">
        <v>504.1</v>
      </c>
      <c r="M190" s="33">
        <v>5082.3999999999996</v>
      </c>
      <c r="N190" s="33">
        <v>49.3</v>
      </c>
      <c r="O190" s="33">
        <v>1460</v>
      </c>
      <c r="P190" s="33">
        <v>1452.3</v>
      </c>
      <c r="Q190" s="33" t="s">
        <v>380</v>
      </c>
      <c r="R190" s="33">
        <v>10481.4</v>
      </c>
      <c r="S190" s="33">
        <v>142.80000000000001</v>
      </c>
    </row>
    <row r="191" spans="1:19" ht="25.5">
      <c r="A191" s="117" t="s">
        <v>603</v>
      </c>
      <c r="B191" s="117" t="s">
        <v>449</v>
      </c>
      <c r="C191" s="115" t="s">
        <v>441</v>
      </c>
      <c r="D191" s="116" t="s">
        <v>379</v>
      </c>
      <c r="E191" s="114" t="s">
        <v>444</v>
      </c>
      <c r="F191" s="33">
        <v>1915902.3</v>
      </c>
      <c r="G191" s="33">
        <v>62117.4</v>
      </c>
      <c r="H191" s="33">
        <v>25481</v>
      </c>
      <c r="I191" s="33">
        <v>7695.6</v>
      </c>
      <c r="J191" s="33">
        <v>6894.2</v>
      </c>
      <c r="K191" s="33">
        <v>874.8</v>
      </c>
      <c r="L191" s="33">
        <v>877</v>
      </c>
      <c r="M191" s="33">
        <v>5415.4</v>
      </c>
      <c r="N191" s="33">
        <v>49.3</v>
      </c>
      <c r="O191" s="33">
        <v>1460</v>
      </c>
      <c r="P191" s="33">
        <v>1566.6</v>
      </c>
      <c r="Q191" s="33" t="s">
        <v>380</v>
      </c>
      <c r="R191" s="33">
        <v>11660.9</v>
      </c>
      <c r="S191" s="33">
        <v>142.80000000000001</v>
      </c>
    </row>
    <row r="192" spans="1:19" ht="25.5">
      <c r="A192" s="117" t="s">
        <v>603</v>
      </c>
      <c r="B192" s="117" t="s">
        <v>450</v>
      </c>
      <c r="C192" s="114" t="s">
        <v>440</v>
      </c>
      <c r="D192" s="114" t="s">
        <v>377</v>
      </c>
      <c r="E192" s="114" t="s">
        <v>444</v>
      </c>
      <c r="F192" s="39">
        <v>503451.6</v>
      </c>
      <c r="G192" s="39">
        <v>27693.7</v>
      </c>
      <c r="H192" s="39">
        <v>17158.400000000001</v>
      </c>
      <c r="I192" s="39">
        <v>5211.1000000000004</v>
      </c>
      <c r="J192" s="39">
        <v>2159.1</v>
      </c>
      <c r="K192" s="39">
        <v>712.2</v>
      </c>
      <c r="L192" s="39">
        <v>394.5</v>
      </c>
      <c r="M192" s="39">
        <v>293.2</v>
      </c>
      <c r="N192" s="39" t="s">
        <v>380</v>
      </c>
      <c r="O192" s="39" t="s">
        <v>380</v>
      </c>
      <c r="P192" s="39">
        <v>184.6</v>
      </c>
      <c r="Q192" s="39" t="s">
        <v>380</v>
      </c>
      <c r="R192" s="39">
        <v>1580.5</v>
      </c>
      <c r="S192" s="39" t="s">
        <v>380</v>
      </c>
    </row>
    <row r="193" spans="1:19" ht="25.5">
      <c r="A193" s="117" t="s">
        <v>603</v>
      </c>
      <c r="B193" s="117" t="s">
        <v>450</v>
      </c>
      <c r="C193" s="114" t="s">
        <v>440</v>
      </c>
      <c r="D193" s="114" t="s">
        <v>378</v>
      </c>
      <c r="E193" s="114" t="s">
        <v>444</v>
      </c>
      <c r="F193" s="39">
        <v>1654110.2</v>
      </c>
      <c r="G193" s="39">
        <v>33675.1</v>
      </c>
      <c r="H193" s="39">
        <v>10513.3</v>
      </c>
      <c r="I193" s="39">
        <v>2072.6</v>
      </c>
      <c r="J193" s="39">
        <v>6846.1</v>
      </c>
      <c r="K193" s="39">
        <v>241.7</v>
      </c>
      <c r="L193" s="39">
        <v>629.20000000000005</v>
      </c>
      <c r="M193" s="39">
        <v>6097.9</v>
      </c>
      <c r="N193" s="39">
        <v>59.1</v>
      </c>
      <c r="O193" s="39">
        <v>2191.3000000000002</v>
      </c>
      <c r="P193" s="39">
        <v>1506.1</v>
      </c>
      <c r="Q193" s="39" t="s">
        <v>380</v>
      </c>
      <c r="R193" s="39">
        <v>3350.5</v>
      </c>
      <c r="S193" s="39">
        <v>167.2</v>
      </c>
    </row>
    <row r="194" spans="1:19" ht="25.5">
      <c r="A194" s="117" t="s">
        <v>603</v>
      </c>
      <c r="B194" s="117" t="s">
        <v>450</v>
      </c>
      <c r="C194" s="114" t="s">
        <v>440</v>
      </c>
      <c r="D194" s="114" t="s">
        <v>379</v>
      </c>
      <c r="E194" s="114" t="s">
        <v>444</v>
      </c>
      <c r="F194" s="39">
        <v>2157561.7999999998</v>
      </c>
      <c r="G194" s="39">
        <v>61368.800000000003</v>
      </c>
      <c r="H194" s="39">
        <v>27671.7</v>
      </c>
      <c r="I194" s="39">
        <v>7283.7</v>
      </c>
      <c r="J194" s="39">
        <v>9005.2999999999993</v>
      </c>
      <c r="K194" s="39">
        <v>954</v>
      </c>
      <c r="L194" s="39">
        <v>1023.7</v>
      </c>
      <c r="M194" s="39">
        <v>6391.1</v>
      </c>
      <c r="N194" s="39">
        <v>59.1</v>
      </c>
      <c r="O194" s="39">
        <v>2191.3000000000002</v>
      </c>
      <c r="P194" s="39">
        <v>1690.7</v>
      </c>
      <c r="Q194" s="39" t="s">
        <v>380</v>
      </c>
      <c r="R194" s="39">
        <v>4931</v>
      </c>
      <c r="S194" s="39">
        <v>167.2</v>
      </c>
    </row>
    <row r="195" spans="1:19" ht="25.5">
      <c r="A195" s="117" t="s">
        <v>603</v>
      </c>
      <c r="B195" s="117" t="s">
        <v>439</v>
      </c>
      <c r="C195" s="114" t="s">
        <v>440</v>
      </c>
      <c r="D195" s="114" t="s">
        <v>377</v>
      </c>
      <c r="E195" s="114" t="s">
        <v>445</v>
      </c>
      <c r="F195" s="58">
        <v>235899.2</v>
      </c>
      <c r="G195" s="58">
        <v>4918.8999999999996</v>
      </c>
      <c r="H195" s="58">
        <v>1219.3</v>
      </c>
      <c r="I195" s="58" t="s">
        <v>380</v>
      </c>
      <c r="J195" s="58">
        <v>147.9</v>
      </c>
      <c r="K195" s="58" t="s">
        <v>380</v>
      </c>
      <c r="L195" s="58" t="s">
        <v>380</v>
      </c>
      <c r="M195" s="58">
        <v>1333</v>
      </c>
      <c r="N195" s="58">
        <v>5</v>
      </c>
      <c r="O195" s="58" t="s">
        <v>380</v>
      </c>
      <c r="P195" s="58">
        <v>2165.1</v>
      </c>
      <c r="Q195" s="39" t="s">
        <v>380</v>
      </c>
      <c r="R195" s="58">
        <v>48.5</v>
      </c>
      <c r="S195" s="58" t="s">
        <v>380</v>
      </c>
    </row>
    <row r="196" spans="1:19" ht="25.5">
      <c r="A196" s="117" t="s">
        <v>603</v>
      </c>
      <c r="B196" s="117" t="s">
        <v>439</v>
      </c>
      <c r="C196" s="114" t="s">
        <v>440</v>
      </c>
      <c r="D196" s="114" t="s">
        <v>378</v>
      </c>
      <c r="E196" s="114" t="s">
        <v>445</v>
      </c>
      <c r="F196" s="58">
        <v>2616657.2999999998</v>
      </c>
      <c r="G196" s="58">
        <v>-4531.8999999999996</v>
      </c>
      <c r="H196" s="58">
        <v>0.4</v>
      </c>
      <c r="I196" s="58" t="s">
        <v>380</v>
      </c>
      <c r="J196" s="58">
        <v>2.4</v>
      </c>
      <c r="K196" s="58" t="s">
        <v>380</v>
      </c>
      <c r="L196" s="58" t="s">
        <v>380</v>
      </c>
      <c r="M196" s="58" t="s">
        <v>380</v>
      </c>
      <c r="N196" s="58" t="s">
        <v>380</v>
      </c>
      <c r="O196" s="58">
        <v>-4534.6000000000004</v>
      </c>
      <c r="P196" s="58" t="s">
        <v>380</v>
      </c>
      <c r="Q196" s="39" t="s">
        <v>380</v>
      </c>
      <c r="R196" s="58" t="s">
        <v>380</v>
      </c>
      <c r="S196" s="58" t="s">
        <v>380</v>
      </c>
    </row>
    <row r="197" spans="1:19" ht="25.5">
      <c r="A197" s="117" t="s">
        <v>603</v>
      </c>
      <c r="B197" s="117" t="s">
        <v>439</v>
      </c>
      <c r="C197" s="114" t="s">
        <v>440</v>
      </c>
      <c r="D197" s="114" t="s">
        <v>379</v>
      </c>
      <c r="E197" s="114" t="s">
        <v>445</v>
      </c>
      <c r="F197" s="58">
        <v>2852556.4</v>
      </c>
      <c r="G197" s="58">
        <v>386.9</v>
      </c>
      <c r="H197" s="58">
        <v>1219.7</v>
      </c>
      <c r="I197" s="58" t="s">
        <v>380</v>
      </c>
      <c r="J197" s="58">
        <v>150.30000000000001</v>
      </c>
      <c r="K197" s="58" t="s">
        <v>380</v>
      </c>
      <c r="L197" s="58" t="s">
        <v>380</v>
      </c>
      <c r="M197" s="58">
        <v>1333</v>
      </c>
      <c r="N197" s="58">
        <v>5</v>
      </c>
      <c r="O197" s="58">
        <v>-4534.6000000000004</v>
      </c>
      <c r="P197" s="58">
        <v>2165.1</v>
      </c>
      <c r="Q197" s="39" t="s">
        <v>380</v>
      </c>
      <c r="R197" s="58">
        <v>48.5</v>
      </c>
      <c r="S197" s="58" t="s">
        <v>380</v>
      </c>
    </row>
    <row r="198" spans="1:19" ht="25.5">
      <c r="A198" s="117" t="s">
        <v>603</v>
      </c>
      <c r="B198" s="117" t="s">
        <v>439</v>
      </c>
      <c r="C198" s="115" t="s">
        <v>441</v>
      </c>
      <c r="D198" s="115" t="s">
        <v>377</v>
      </c>
      <c r="E198" s="114" t="s">
        <v>445</v>
      </c>
      <c r="F198" s="59">
        <v>249969.1</v>
      </c>
      <c r="G198" s="59">
        <v>5636.6</v>
      </c>
      <c r="H198" s="59">
        <v>1666</v>
      </c>
      <c r="I198" s="59" t="s">
        <v>380</v>
      </c>
      <c r="J198" s="59">
        <v>202.6</v>
      </c>
      <c r="K198" s="59" t="s">
        <v>380</v>
      </c>
      <c r="L198" s="59" t="s">
        <v>380</v>
      </c>
      <c r="M198" s="59">
        <v>1375.1</v>
      </c>
      <c r="N198" s="59">
        <v>5</v>
      </c>
      <c r="O198" s="59" t="s">
        <v>380</v>
      </c>
      <c r="P198" s="59">
        <v>2339.4</v>
      </c>
      <c r="Q198" s="38" t="s">
        <v>380</v>
      </c>
      <c r="R198" s="59">
        <v>48.5</v>
      </c>
      <c r="S198" s="59" t="s">
        <v>380</v>
      </c>
    </row>
    <row r="199" spans="1:19" ht="25.5">
      <c r="A199" s="117" t="s">
        <v>603</v>
      </c>
      <c r="B199" s="117" t="s">
        <v>439</v>
      </c>
      <c r="C199" s="115" t="s">
        <v>441</v>
      </c>
      <c r="D199" s="115" t="s">
        <v>378</v>
      </c>
      <c r="E199" s="114" t="s">
        <v>445</v>
      </c>
      <c r="F199" s="59">
        <v>2541539.9</v>
      </c>
      <c r="G199" s="59">
        <v>-4531.8999999999996</v>
      </c>
      <c r="H199" s="59">
        <v>0.4</v>
      </c>
      <c r="I199" s="59" t="s">
        <v>380</v>
      </c>
      <c r="J199" s="59">
        <v>2.4</v>
      </c>
      <c r="K199" s="59" t="s">
        <v>380</v>
      </c>
      <c r="L199" s="59" t="s">
        <v>380</v>
      </c>
      <c r="M199" s="59" t="s">
        <v>380</v>
      </c>
      <c r="N199" s="59" t="s">
        <v>380</v>
      </c>
      <c r="O199" s="59">
        <v>-4534.6000000000004</v>
      </c>
      <c r="P199" s="59" t="s">
        <v>380</v>
      </c>
      <c r="Q199" s="38" t="s">
        <v>380</v>
      </c>
      <c r="R199" s="59" t="s">
        <v>380</v>
      </c>
      <c r="S199" s="59" t="s">
        <v>380</v>
      </c>
    </row>
    <row r="200" spans="1:19" ht="25.5">
      <c r="A200" s="117" t="s">
        <v>603</v>
      </c>
      <c r="B200" s="117" t="s">
        <v>439</v>
      </c>
      <c r="C200" s="115" t="s">
        <v>441</v>
      </c>
      <c r="D200" s="115" t="s">
        <v>379</v>
      </c>
      <c r="E200" s="114" t="s">
        <v>445</v>
      </c>
      <c r="F200" s="59">
        <v>2791509</v>
      </c>
      <c r="G200" s="59">
        <v>1104.5999999999999</v>
      </c>
      <c r="H200" s="59">
        <v>1666.3</v>
      </c>
      <c r="I200" s="59" t="s">
        <v>380</v>
      </c>
      <c r="J200" s="59">
        <v>205</v>
      </c>
      <c r="K200" s="59" t="s">
        <v>380</v>
      </c>
      <c r="L200" s="59" t="s">
        <v>380</v>
      </c>
      <c r="M200" s="59">
        <v>1375.1</v>
      </c>
      <c r="N200" s="59">
        <v>5</v>
      </c>
      <c r="O200" s="59">
        <v>-4534.6000000000004</v>
      </c>
      <c r="P200" s="59">
        <v>2339.4</v>
      </c>
      <c r="Q200" s="38" t="s">
        <v>380</v>
      </c>
      <c r="R200" s="59">
        <v>48.5</v>
      </c>
      <c r="S200" s="59" t="s">
        <v>380</v>
      </c>
    </row>
    <row r="201" spans="1:19" ht="25.5">
      <c r="A201" s="117" t="s">
        <v>603</v>
      </c>
      <c r="B201" s="117" t="s">
        <v>447</v>
      </c>
      <c r="C201" s="114" t="s">
        <v>440</v>
      </c>
      <c r="D201" s="114" t="s">
        <v>377</v>
      </c>
      <c r="E201" s="114" t="s">
        <v>445</v>
      </c>
      <c r="F201" s="58">
        <v>264487.5</v>
      </c>
      <c r="G201" s="58">
        <v>4798.5</v>
      </c>
      <c r="H201" s="58">
        <v>1603.9</v>
      </c>
      <c r="I201" s="58" t="s">
        <v>380</v>
      </c>
      <c r="J201" s="58">
        <v>169.2</v>
      </c>
      <c r="K201" s="58" t="s">
        <v>380</v>
      </c>
      <c r="L201" s="58" t="s">
        <v>380</v>
      </c>
      <c r="M201" s="58">
        <v>1621.8</v>
      </c>
      <c r="N201" s="58" t="s">
        <v>380</v>
      </c>
      <c r="O201" s="58" t="s">
        <v>380</v>
      </c>
      <c r="P201" s="58">
        <v>1276.5</v>
      </c>
      <c r="Q201" s="39" t="s">
        <v>380</v>
      </c>
      <c r="R201" s="58">
        <v>127.1</v>
      </c>
      <c r="S201" s="58" t="s">
        <v>380</v>
      </c>
    </row>
    <row r="202" spans="1:19" ht="25.5">
      <c r="A202" s="117" t="s">
        <v>603</v>
      </c>
      <c r="B202" s="117" t="s">
        <v>447</v>
      </c>
      <c r="C202" s="114" t="s">
        <v>440</v>
      </c>
      <c r="D202" s="114" t="s">
        <v>378</v>
      </c>
      <c r="E202" s="114" t="s">
        <v>445</v>
      </c>
      <c r="F202" s="58">
        <v>2857876.4</v>
      </c>
      <c r="G202" s="58">
        <v>232.5</v>
      </c>
      <c r="H202" s="58">
        <v>5</v>
      </c>
      <c r="I202" s="58" t="s">
        <v>380</v>
      </c>
      <c r="J202" s="58">
        <v>2.4</v>
      </c>
      <c r="K202" s="58" t="s">
        <v>380</v>
      </c>
      <c r="L202" s="58" t="s">
        <v>380</v>
      </c>
      <c r="M202" s="58" t="s">
        <v>380</v>
      </c>
      <c r="N202" s="58" t="s">
        <v>380</v>
      </c>
      <c r="O202" s="58">
        <v>225.2</v>
      </c>
      <c r="P202" s="58" t="s">
        <v>380</v>
      </c>
      <c r="Q202" s="39" t="s">
        <v>380</v>
      </c>
      <c r="R202" s="58" t="s">
        <v>380</v>
      </c>
      <c r="S202" s="58" t="s">
        <v>380</v>
      </c>
    </row>
    <row r="203" spans="1:19" ht="25.5">
      <c r="A203" s="117" t="s">
        <v>603</v>
      </c>
      <c r="B203" s="117" t="s">
        <v>447</v>
      </c>
      <c r="C203" s="114" t="s">
        <v>440</v>
      </c>
      <c r="D203" s="114" t="s">
        <v>379</v>
      </c>
      <c r="E203" s="114" t="s">
        <v>445</v>
      </c>
      <c r="F203" s="58">
        <v>3122363.8</v>
      </c>
      <c r="G203" s="58">
        <v>5031</v>
      </c>
      <c r="H203" s="58">
        <v>1608.9</v>
      </c>
      <c r="I203" s="58" t="s">
        <v>380</v>
      </c>
      <c r="J203" s="58">
        <v>171.6</v>
      </c>
      <c r="K203" s="58" t="s">
        <v>380</v>
      </c>
      <c r="L203" s="58" t="s">
        <v>380</v>
      </c>
      <c r="M203" s="58">
        <v>1621.8</v>
      </c>
      <c r="N203" s="58" t="s">
        <v>380</v>
      </c>
      <c r="O203" s="58">
        <v>225.2</v>
      </c>
      <c r="P203" s="58">
        <v>1276.5</v>
      </c>
      <c r="Q203" s="39" t="s">
        <v>380</v>
      </c>
      <c r="R203" s="58">
        <v>127.1</v>
      </c>
      <c r="S203" s="58" t="s">
        <v>380</v>
      </c>
    </row>
    <row r="204" spans="1:19" ht="25.5">
      <c r="A204" s="117" t="s">
        <v>603</v>
      </c>
      <c r="B204" s="117" t="s">
        <v>447</v>
      </c>
      <c r="C204" s="115" t="s">
        <v>441</v>
      </c>
      <c r="D204" s="57" t="s">
        <v>377</v>
      </c>
      <c r="E204" s="114" t="s">
        <v>445</v>
      </c>
      <c r="F204" s="36">
        <v>254847.6</v>
      </c>
      <c r="G204" s="36">
        <v>4812.1000000000004</v>
      </c>
      <c r="H204" s="36">
        <v>1503.9</v>
      </c>
      <c r="I204" s="36" t="s">
        <v>380</v>
      </c>
      <c r="J204" s="36">
        <v>171.7</v>
      </c>
      <c r="K204" s="36" t="s">
        <v>380</v>
      </c>
      <c r="L204" s="36" t="s">
        <v>380</v>
      </c>
      <c r="M204" s="36">
        <v>1722.9</v>
      </c>
      <c r="N204" s="36" t="s">
        <v>380</v>
      </c>
      <c r="O204" s="36" t="s">
        <v>380</v>
      </c>
      <c r="P204" s="36">
        <v>1286.5</v>
      </c>
      <c r="Q204" s="36" t="s">
        <v>380</v>
      </c>
      <c r="R204" s="36">
        <v>127.1</v>
      </c>
      <c r="S204" s="36" t="s">
        <v>380</v>
      </c>
    </row>
    <row r="205" spans="1:19" ht="25.5">
      <c r="A205" s="117" t="s">
        <v>603</v>
      </c>
      <c r="B205" s="117" t="s">
        <v>447</v>
      </c>
      <c r="C205" s="115" t="s">
        <v>441</v>
      </c>
      <c r="D205" s="57" t="s">
        <v>378</v>
      </c>
      <c r="E205" s="114" t="s">
        <v>445</v>
      </c>
      <c r="F205" s="36">
        <v>2853524.1</v>
      </c>
      <c r="G205" s="36">
        <v>13.9</v>
      </c>
      <c r="H205" s="36">
        <v>5</v>
      </c>
      <c r="I205" s="36" t="s">
        <v>380</v>
      </c>
      <c r="J205" s="36">
        <v>2.4</v>
      </c>
      <c r="K205" s="36" t="s">
        <v>380</v>
      </c>
      <c r="L205" s="36" t="s">
        <v>380</v>
      </c>
      <c r="M205" s="36" t="s">
        <v>380</v>
      </c>
      <c r="N205" s="36" t="s">
        <v>380</v>
      </c>
      <c r="O205" s="36">
        <v>6.5</v>
      </c>
      <c r="P205" s="36" t="s">
        <v>380</v>
      </c>
      <c r="Q205" s="36" t="s">
        <v>380</v>
      </c>
      <c r="R205" s="36" t="s">
        <v>380</v>
      </c>
      <c r="S205" s="36" t="s">
        <v>380</v>
      </c>
    </row>
    <row r="206" spans="1:19" ht="25.5">
      <c r="A206" s="117" t="s">
        <v>603</v>
      </c>
      <c r="B206" s="117" t="s">
        <v>447</v>
      </c>
      <c r="C206" s="115" t="s">
        <v>441</v>
      </c>
      <c r="D206" s="57" t="s">
        <v>379</v>
      </c>
      <c r="E206" s="114" t="s">
        <v>445</v>
      </c>
      <c r="F206" s="36">
        <v>3108371.7</v>
      </c>
      <c r="G206" s="36">
        <v>4825.8999999999996</v>
      </c>
      <c r="H206" s="36">
        <v>1508.9</v>
      </c>
      <c r="I206" s="36" t="s">
        <v>380</v>
      </c>
      <c r="J206" s="36">
        <v>174.1</v>
      </c>
      <c r="K206" s="36" t="s">
        <v>380</v>
      </c>
      <c r="L206" s="36" t="s">
        <v>380</v>
      </c>
      <c r="M206" s="36">
        <v>1722.9</v>
      </c>
      <c r="N206" s="36" t="s">
        <v>380</v>
      </c>
      <c r="O206" s="36">
        <v>6.5</v>
      </c>
      <c r="P206" s="36">
        <v>1286.5</v>
      </c>
      <c r="Q206" s="36" t="s">
        <v>380</v>
      </c>
      <c r="R206" s="36">
        <v>127.1</v>
      </c>
      <c r="S206" s="36" t="s">
        <v>380</v>
      </c>
    </row>
    <row r="207" spans="1:19" ht="25.5">
      <c r="A207" s="117" t="s">
        <v>603</v>
      </c>
      <c r="B207" s="117" t="s">
        <v>448</v>
      </c>
      <c r="C207" s="114" t="s">
        <v>440</v>
      </c>
      <c r="D207" s="114" t="s">
        <v>377</v>
      </c>
      <c r="E207" s="114" t="s">
        <v>445</v>
      </c>
      <c r="F207" s="58">
        <v>312584.8</v>
      </c>
      <c r="G207" s="58">
        <v>8092.3</v>
      </c>
      <c r="H207" s="58">
        <v>4180.5</v>
      </c>
      <c r="I207" s="58" t="s">
        <v>380</v>
      </c>
      <c r="J207" s="58">
        <v>185</v>
      </c>
      <c r="K207" s="58" t="s">
        <v>380</v>
      </c>
      <c r="L207" s="58" t="s">
        <v>380</v>
      </c>
      <c r="M207" s="58">
        <v>2404.3000000000002</v>
      </c>
      <c r="N207" s="58" t="s">
        <v>380</v>
      </c>
      <c r="O207" s="58" t="s">
        <v>380</v>
      </c>
      <c r="P207" s="58">
        <v>1191.9000000000001</v>
      </c>
      <c r="Q207" s="39" t="s">
        <v>380</v>
      </c>
      <c r="R207" s="58">
        <v>130.6</v>
      </c>
      <c r="S207" s="58" t="s">
        <v>380</v>
      </c>
    </row>
    <row r="208" spans="1:19" ht="25.5">
      <c r="A208" s="117" t="s">
        <v>603</v>
      </c>
      <c r="B208" s="117" t="s">
        <v>448</v>
      </c>
      <c r="C208" s="114" t="s">
        <v>440</v>
      </c>
      <c r="D208" s="114" t="s">
        <v>378</v>
      </c>
      <c r="E208" s="114" t="s">
        <v>445</v>
      </c>
      <c r="F208" s="58">
        <v>3067526.9</v>
      </c>
      <c r="G208" s="58">
        <v>0.9</v>
      </c>
      <c r="H208" s="58">
        <v>0.5</v>
      </c>
      <c r="I208" s="58" t="s">
        <v>380</v>
      </c>
      <c r="J208" s="58" t="s">
        <v>380</v>
      </c>
      <c r="K208" s="58" t="s">
        <v>380</v>
      </c>
      <c r="L208" s="58" t="s">
        <v>380</v>
      </c>
      <c r="M208" s="58" t="s">
        <v>380</v>
      </c>
      <c r="N208" s="58" t="s">
        <v>380</v>
      </c>
      <c r="O208" s="58">
        <v>0.4</v>
      </c>
      <c r="P208" s="58" t="s">
        <v>380</v>
      </c>
      <c r="Q208" s="39" t="s">
        <v>380</v>
      </c>
      <c r="R208" s="58" t="s">
        <v>380</v>
      </c>
      <c r="S208" s="58" t="s">
        <v>380</v>
      </c>
    </row>
    <row r="209" spans="1:19" ht="25.5">
      <c r="A209" s="117" t="s">
        <v>603</v>
      </c>
      <c r="B209" s="117" t="s">
        <v>448</v>
      </c>
      <c r="C209" s="114" t="s">
        <v>440</v>
      </c>
      <c r="D209" s="114" t="s">
        <v>379</v>
      </c>
      <c r="E209" s="114" t="s">
        <v>445</v>
      </c>
      <c r="F209" s="58">
        <v>3380111.7</v>
      </c>
      <c r="G209" s="58">
        <v>8093.2</v>
      </c>
      <c r="H209" s="58">
        <v>4181</v>
      </c>
      <c r="I209" s="58" t="s">
        <v>380</v>
      </c>
      <c r="J209" s="58">
        <v>185</v>
      </c>
      <c r="K209" s="58" t="s">
        <v>380</v>
      </c>
      <c r="L209" s="58" t="s">
        <v>380</v>
      </c>
      <c r="M209" s="58">
        <v>2404.3000000000002</v>
      </c>
      <c r="N209" s="58" t="s">
        <v>380</v>
      </c>
      <c r="O209" s="58">
        <v>0.4</v>
      </c>
      <c r="P209" s="58">
        <v>1191.9000000000001</v>
      </c>
      <c r="Q209" s="39" t="s">
        <v>380</v>
      </c>
      <c r="R209" s="58">
        <v>130.6</v>
      </c>
      <c r="S209" s="58" t="s">
        <v>380</v>
      </c>
    </row>
    <row r="210" spans="1:19" ht="25.5">
      <c r="A210" s="117" t="s">
        <v>603</v>
      </c>
      <c r="B210" s="117" t="s">
        <v>448</v>
      </c>
      <c r="C210" s="115" t="s">
        <v>441</v>
      </c>
      <c r="D210" s="115" t="s">
        <v>377</v>
      </c>
      <c r="E210" s="114" t="s">
        <v>445</v>
      </c>
      <c r="F210" s="37">
        <v>295031.09999999998</v>
      </c>
      <c r="G210" s="37">
        <v>7189</v>
      </c>
      <c r="H210" s="37">
        <v>3455.9</v>
      </c>
      <c r="I210" s="37" t="s">
        <v>380</v>
      </c>
      <c r="J210" s="37">
        <v>583.5</v>
      </c>
      <c r="K210" s="37" t="s">
        <v>380</v>
      </c>
      <c r="L210" s="37" t="s">
        <v>380</v>
      </c>
      <c r="M210" s="37">
        <v>2023</v>
      </c>
      <c r="N210" s="37" t="s">
        <v>380</v>
      </c>
      <c r="O210" s="37" t="s">
        <v>380</v>
      </c>
      <c r="P210" s="37">
        <v>995.9</v>
      </c>
      <c r="Q210" s="37" t="s">
        <v>380</v>
      </c>
      <c r="R210" s="37">
        <v>130.6</v>
      </c>
      <c r="S210" s="37" t="s">
        <v>380</v>
      </c>
    </row>
    <row r="211" spans="1:19" ht="25.5">
      <c r="A211" s="117" t="s">
        <v>603</v>
      </c>
      <c r="B211" s="117" t="s">
        <v>448</v>
      </c>
      <c r="C211" s="115" t="s">
        <v>441</v>
      </c>
      <c r="D211" s="115" t="s">
        <v>378</v>
      </c>
      <c r="E211" s="114" t="s">
        <v>445</v>
      </c>
      <c r="F211" s="37">
        <v>2937598.7</v>
      </c>
      <c r="G211" s="37">
        <v>492.1</v>
      </c>
      <c r="H211" s="37">
        <v>0.5</v>
      </c>
      <c r="I211" s="37" t="s">
        <v>380</v>
      </c>
      <c r="J211" s="37" t="s">
        <v>380</v>
      </c>
      <c r="K211" s="37" t="s">
        <v>380</v>
      </c>
      <c r="L211" s="37" t="s">
        <v>380</v>
      </c>
      <c r="M211" s="37" t="s">
        <v>380</v>
      </c>
      <c r="N211" s="37" t="s">
        <v>380</v>
      </c>
      <c r="O211" s="37">
        <v>491.6</v>
      </c>
      <c r="P211" s="37" t="s">
        <v>380</v>
      </c>
      <c r="Q211" s="37" t="s">
        <v>380</v>
      </c>
      <c r="R211" s="37" t="s">
        <v>380</v>
      </c>
      <c r="S211" s="37" t="s">
        <v>380</v>
      </c>
    </row>
    <row r="212" spans="1:19" ht="25.5">
      <c r="A212" s="117" t="s">
        <v>603</v>
      </c>
      <c r="B212" s="117" t="s">
        <v>448</v>
      </c>
      <c r="C212" s="115" t="s">
        <v>441</v>
      </c>
      <c r="D212" s="115" t="s">
        <v>379</v>
      </c>
      <c r="E212" s="114" t="s">
        <v>445</v>
      </c>
      <c r="F212" s="37">
        <v>3232629.8</v>
      </c>
      <c r="G212" s="37">
        <v>7681</v>
      </c>
      <c r="H212" s="37">
        <v>3456.4</v>
      </c>
      <c r="I212" s="37" t="s">
        <v>380</v>
      </c>
      <c r="J212" s="37">
        <v>583.5</v>
      </c>
      <c r="K212" s="37" t="s">
        <v>380</v>
      </c>
      <c r="L212" s="37" t="s">
        <v>380</v>
      </c>
      <c r="M212" s="37">
        <v>2023</v>
      </c>
      <c r="N212" s="37" t="s">
        <v>380</v>
      </c>
      <c r="O212" s="37">
        <v>491.6</v>
      </c>
      <c r="P212" s="37">
        <v>995.9</v>
      </c>
      <c r="Q212" s="37" t="s">
        <v>380</v>
      </c>
      <c r="R212" s="37">
        <v>130.6</v>
      </c>
      <c r="S212" s="37" t="s">
        <v>380</v>
      </c>
    </row>
    <row r="213" spans="1:19" ht="25.5">
      <c r="A213" s="117" t="s">
        <v>603</v>
      </c>
      <c r="B213" s="117" t="s">
        <v>449</v>
      </c>
      <c r="C213" s="114" t="s">
        <v>440</v>
      </c>
      <c r="D213" s="114" t="s">
        <v>377</v>
      </c>
      <c r="E213" s="114" t="s">
        <v>445</v>
      </c>
      <c r="F213" s="58">
        <v>513186.6</v>
      </c>
      <c r="G213" s="58">
        <v>7234.1</v>
      </c>
      <c r="H213" s="58">
        <v>2747.1</v>
      </c>
      <c r="I213" s="58">
        <v>107.4</v>
      </c>
      <c r="J213" s="58">
        <v>724.9</v>
      </c>
      <c r="K213" s="58" t="s">
        <v>380</v>
      </c>
      <c r="L213" s="58" t="s">
        <v>380</v>
      </c>
      <c r="M213" s="58">
        <v>2551.6</v>
      </c>
      <c r="N213" s="58" t="s">
        <v>380</v>
      </c>
      <c r="O213" s="58" t="s">
        <v>380</v>
      </c>
      <c r="P213" s="58">
        <v>836</v>
      </c>
      <c r="Q213" s="39" t="s">
        <v>380</v>
      </c>
      <c r="R213" s="58">
        <v>267.10000000000002</v>
      </c>
      <c r="S213" s="58" t="s">
        <v>380</v>
      </c>
    </row>
    <row r="214" spans="1:19" ht="25.5">
      <c r="A214" s="117" t="s">
        <v>603</v>
      </c>
      <c r="B214" s="117" t="s">
        <v>449</v>
      </c>
      <c r="C214" s="114" t="s">
        <v>440</v>
      </c>
      <c r="D214" s="114" t="s">
        <v>378</v>
      </c>
      <c r="E214" s="114" t="s">
        <v>445</v>
      </c>
      <c r="F214" s="58">
        <v>3557557.9</v>
      </c>
      <c r="G214" s="58">
        <v>522</v>
      </c>
      <c r="H214" s="58">
        <v>33.299999999999997</v>
      </c>
      <c r="I214" s="58" t="s">
        <v>380</v>
      </c>
      <c r="J214" s="58" t="s">
        <v>380</v>
      </c>
      <c r="K214" s="58" t="s">
        <v>380</v>
      </c>
      <c r="L214" s="58" t="s">
        <v>380</v>
      </c>
      <c r="M214" s="58" t="s">
        <v>380</v>
      </c>
      <c r="N214" s="58" t="s">
        <v>380</v>
      </c>
      <c r="O214" s="58">
        <v>488.7</v>
      </c>
      <c r="P214" s="58" t="s">
        <v>380</v>
      </c>
      <c r="Q214" s="39" t="s">
        <v>380</v>
      </c>
      <c r="R214" s="58" t="s">
        <v>380</v>
      </c>
      <c r="S214" s="58" t="s">
        <v>380</v>
      </c>
    </row>
    <row r="215" spans="1:19" ht="25.5">
      <c r="A215" s="117" t="s">
        <v>603</v>
      </c>
      <c r="B215" s="117" t="s">
        <v>449</v>
      </c>
      <c r="C215" s="114" t="s">
        <v>440</v>
      </c>
      <c r="D215" s="114" t="s">
        <v>379</v>
      </c>
      <c r="E215" s="114" t="s">
        <v>445</v>
      </c>
      <c r="F215" s="58">
        <v>4070744.5</v>
      </c>
      <c r="G215" s="58">
        <v>7756.1</v>
      </c>
      <c r="H215" s="58">
        <v>2780.4</v>
      </c>
      <c r="I215" s="58">
        <v>107.4</v>
      </c>
      <c r="J215" s="58">
        <v>724.9</v>
      </c>
      <c r="K215" s="58" t="s">
        <v>380</v>
      </c>
      <c r="L215" s="58" t="s">
        <v>380</v>
      </c>
      <c r="M215" s="58">
        <v>2551.6</v>
      </c>
      <c r="N215" s="58" t="s">
        <v>380</v>
      </c>
      <c r="O215" s="58">
        <v>488.7</v>
      </c>
      <c r="P215" s="58">
        <v>836</v>
      </c>
      <c r="Q215" s="39" t="s">
        <v>380</v>
      </c>
      <c r="R215" s="58">
        <v>267.10000000000002</v>
      </c>
      <c r="S215" s="58" t="s">
        <v>380</v>
      </c>
    </row>
    <row r="216" spans="1:19" ht="25.5">
      <c r="A216" s="117" t="s">
        <v>603</v>
      </c>
      <c r="B216" s="117" t="s">
        <v>449</v>
      </c>
      <c r="C216" s="115" t="s">
        <v>441</v>
      </c>
      <c r="D216" s="116" t="s">
        <v>377</v>
      </c>
      <c r="E216" s="114" t="s">
        <v>445</v>
      </c>
      <c r="F216" s="36">
        <v>531467.80000000005</v>
      </c>
      <c r="G216" s="36">
        <v>8732.7000000000007</v>
      </c>
      <c r="H216" s="36">
        <v>3827.7</v>
      </c>
      <c r="I216" s="36">
        <v>105.4</v>
      </c>
      <c r="J216" s="36">
        <v>887.8</v>
      </c>
      <c r="K216" s="36" t="s">
        <v>380</v>
      </c>
      <c r="L216" s="36" t="s">
        <v>380</v>
      </c>
      <c r="M216" s="36">
        <v>2789.8</v>
      </c>
      <c r="N216" s="36" t="s">
        <v>380</v>
      </c>
      <c r="O216" s="36" t="s">
        <v>380</v>
      </c>
      <c r="P216" s="36">
        <v>854.9</v>
      </c>
      <c r="Q216" s="33" t="s">
        <v>380</v>
      </c>
      <c r="R216" s="36">
        <v>267.10000000000002</v>
      </c>
      <c r="S216" s="36" t="s">
        <v>380</v>
      </c>
    </row>
    <row r="217" spans="1:19" ht="25.5">
      <c r="A217" s="117" t="s">
        <v>603</v>
      </c>
      <c r="B217" s="117" t="s">
        <v>449</v>
      </c>
      <c r="C217" s="115" t="s">
        <v>441</v>
      </c>
      <c r="D217" s="116" t="s">
        <v>378</v>
      </c>
      <c r="E217" s="114" t="s">
        <v>445</v>
      </c>
      <c r="F217" s="36">
        <v>4040214.7</v>
      </c>
      <c r="G217" s="36">
        <v>494.5</v>
      </c>
      <c r="H217" s="36">
        <v>5.8</v>
      </c>
      <c r="I217" s="36" t="s">
        <v>380</v>
      </c>
      <c r="J217" s="36" t="s">
        <v>380</v>
      </c>
      <c r="K217" s="36" t="s">
        <v>380</v>
      </c>
      <c r="L217" s="36" t="s">
        <v>380</v>
      </c>
      <c r="M217" s="36" t="s">
        <v>380</v>
      </c>
      <c r="N217" s="36" t="s">
        <v>380</v>
      </c>
      <c r="O217" s="36">
        <v>488.7</v>
      </c>
      <c r="P217" s="36" t="s">
        <v>380</v>
      </c>
      <c r="Q217" s="33" t="s">
        <v>380</v>
      </c>
      <c r="R217" s="36" t="s">
        <v>380</v>
      </c>
      <c r="S217" s="36" t="s">
        <v>380</v>
      </c>
    </row>
    <row r="218" spans="1:19" ht="25.5">
      <c r="A218" s="117" t="s">
        <v>603</v>
      </c>
      <c r="B218" s="117" t="s">
        <v>449</v>
      </c>
      <c r="C218" s="115" t="s">
        <v>441</v>
      </c>
      <c r="D218" s="116" t="s">
        <v>379</v>
      </c>
      <c r="E218" s="114" t="s">
        <v>445</v>
      </c>
      <c r="F218" s="36">
        <v>4571682.5</v>
      </c>
      <c r="G218" s="36">
        <v>9227.2000000000007</v>
      </c>
      <c r="H218" s="36">
        <v>3833.5</v>
      </c>
      <c r="I218" s="36">
        <v>105.4</v>
      </c>
      <c r="J218" s="36">
        <v>887.8</v>
      </c>
      <c r="K218" s="36" t="s">
        <v>380</v>
      </c>
      <c r="L218" s="36" t="s">
        <v>380</v>
      </c>
      <c r="M218" s="36">
        <v>2789.8</v>
      </c>
      <c r="N218" s="36" t="s">
        <v>380</v>
      </c>
      <c r="O218" s="36">
        <v>488.7</v>
      </c>
      <c r="P218" s="36">
        <v>854.9</v>
      </c>
      <c r="Q218" s="33" t="s">
        <v>380</v>
      </c>
      <c r="R218" s="36">
        <v>267.10000000000002</v>
      </c>
      <c r="S218" s="36" t="s">
        <v>380</v>
      </c>
    </row>
    <row r="219" spans="1:19" ht="25.5">
      <c r="A219" s="117" t="s">
        <v>603</v>
      </c>
      <c r="B219" s="117" t="s">
        <v>450</v>
      </c>
      <c r="C219" s="114" t="s">
        <v>440</v>
      </c>
      <c r="D219" s="114" t="s">
        <v>377</v>
      </c>
      <c r="E219" s="114" t="s">
        <v>445</v>
      </c>
      <c r="F219" s="58">
        <v>568392.6</v>
      </c>
      <c r="G219" s="58">
        <v>13459.3</v>
      </c>
      <c r="H219" s="58">
        <v>3829.9</v>
      </c>
      <c r="I219" s="58">
        <v>131.30000000000001</v>
      </c>
      <c r="J219" s="58">
        <v>373.1</v>
      </c>
      <c r="K219" s="58" t="s">
        <v>380</v>
      </c>
      <c r="L219" s="58" t="s">
        <v>380</v>
      </c>
      <c r="M219" s="58">
        <v>3516</v>
      </c>
      <c r="N219" s="58" t="s">
        <v>380</v>
      </c>
      <c r="O219" s="58" t="s">
        <v>380</v>
      </c>
      <c r="P219" s="58">
        <v>969</v>
      </c>
      <c r="Q219" s="39" t="s">
        <v>380</v>
      </c>
      <c r="R219" s="58">
        <v>4640</v>
      </c>
      <c r="S219" s="58" t="s">
        <v>380</v>
      </c>
    </row>
    <row r="220" spans="1:19" ht="25.5">
      <c r="A220" s="117" t="s">
        <v>603</v>
      </c>
      <c r="B220" s="117" t="s">
        <v>450</v>
      </c>
      <c r="C220" s="114" t="s">
        <v>440</v>
      </c>
      <c r="D220" s="114" t="s">
        <v>378</v>
      </c>
      <c r="E220" s="114" t="s">
        <v>445</v>
      </c>
      <c r="F220" s="58">
        <v>4413100.3</v>
      </c>
      <c r="G220" s="58">
        <v>402.9</v>
      </c>
      <c r="H220" s="58">
        <v>23.1</v>
      </c>
      <c r="I220" s="58" t="s">
        <v>380</v>
      </c>
      <c r="J220" s="58" t="s">
        <v>380</v>
      </c>
      <c r="K220" s="58" t="s">
        <v>380</v>
      </c>
      <c r="L220" s="58" t="s">
        <v>380</v>
      </c>
      <c r="M220" s="58">
        <v>3</v>
      </c>
      <c r="N220" s="58" t="s">
        <v>380</v>
      </c>
      <c r="O220" s="58">
        <v>376.8</v>
      </c>
      <c r="P220" s="58" t="s">
        <v>380</v>
      </c>
      <c r="Q220" s="39" t="s">
        <v>380</v>
      </c>
      <c r="R220" s="58" t="s">
        <v>380</v>
      </c>
      <c r="S220" s="58" t="s">
        <v>380</v>
      </c>
    </row>
    <row r="221" spans="1:19" ht="25.5">
      <c r="A221" s="117" t="s">
        <v>603</v>
      </c>
      <c r="B221" s="117" t="s">
        <v>450</v>
      </c>
      <c r="C221" s="114" t="s">
        <v>440</v>
      </c>
      <c r="D221" s="114" t="s">
        <v>379</v>
      </c>
      <c r="E221" s="114" t="s">
        <v>445</v>
      </c>
      <c r="F221" s="58">
        <v>4981492.9000000004</v>
      </c>
      <c r="G221" s="58">
        <v>13862.2</v>
      </c>
      <c r="H221" s="58">
        <v>3853.1</v>
      </c>
      <c r="I221" s="58">
        <v>131.30000000000001</v>
      </c>
      <c r="J221" s="58">
        <v>373.1</v>
      </c>
      <c r="K221" s="58" t="s">
        <v>380</v>
      </c>
      <c r="L221" s="58" t="s">
        <v>380</v>
      </c>
      <c r="M221" s="58">
        <v>3519</v>
      </c>
      <c r="N221" s="58" t="s">
        <v>380</v>
      </c>
      <c r="O221" s="58">
        <v>376.8</v>
      </c>
      <c r="P221" s="58">
        <v>969</v>
      </c>
      <c r="Q221" s="39" t="s">
        <v>380</v>
      </c>
      <c r="R221" s="58">
        <v>4640</v>
      </c>
      <c r="S221" s="58" t="s">
        <v>380</v>
      </c>
    </row>
    <row r="222" spans="1:19" ht="25.5">
      <c r="A222" s="117" t="s">
        <v>603</v>
      </c>
      <c r="B222" s="117" t="s">
        <v>439</v>
      </c>
      <c r="C222" s="114" t="s">
        <v>440</v>
      </c>
      <c r="D222" s="114" t="s">
        <v>377</v>
      </c>
      <c r="E222" s="114" t="s">
        <v>446</v>
      </c>
      <c r="F222" s="39">
        <v>476274.7</v>
      </c>
      <c r="G222" s="39">
        <v>24625</v>
      </c>
      <c r="H222" s="39">
        <v>12070.199999999999</v>
      </c>
      <c r="I222" s="39" t="s">
        <v>380</v>
      </c>
      <c r="J222" s="39">
        <v>1012.9</v>
      </c>
      <c r="K222" s="39" t="s">
        <v>380</v>
      </c>
      <c r="L222" s="39" t="s">
        <v>380</v>
      </c>
      <c r="M222" s="39">
        <v>1488.1</v>
      </c>
      <c r="N222" s="39" t="s">
        <v>380</v>
      </c>
      <c r="O222" s="39" t="s">
        <v>380</v>
      </c>
      <c r="P222" s="39">
        <v>2419.6</v>
      </c>
      <c r="Q222" s="39" t="s">
        <v>380</v>
      </c>
      <c r="R222" s="39">
        <v>508.6</v>
      </c>
      <c r="S222" s="39" t="s">
        <v>380</v>
      </c>
    </row>
    <row r="223" spans="1:19" ht="25.5">
      <c r="A223" s="117" t="s">
        <v>603</v>
      </c>
      <c r="B223" s="117" t="s">
        <v>439</v>
      </c>
      <c r="C223" s="114" t="s">
        <v>440</v>
      </c>
      <c r="D223" s="114" t="s">
        <v>378</v>
      </c>
      <c r="E223" s="114" t="s">
        <v>446</v>
      </c>
      <c r="F223" s="39">
        <v>3634218.4</v>
      </c>
      <c r="G223" s="39">
        <v>15792.500000000002</v>
      </c>
      <c r="H223" s="39">
        <v>8033</v>
      </c>
      <c r="I223" s="39" t="s">
        <v>380</v>
      </c>
      <c r="J223" s="39">
        <v>3739.3</v>
      </c>
      <c r="K223" s="39" t="s">
        <v>380</v>
      </c>
      <c r="L223" s="39" t="s">
        <v>380</v>
      </c>
      <c r="M223" s="39" t="s">
        <v>380</v>
      </c>
      <c r="N223" s="39" t="s">
        <v>380</v>
      </c>
      <c r="O223" s="39" t="s">
        <v>380</v>
      </c>
      <c r="P223" s="39" t="s">
        <v>380</v>
      </c>
      <c r="Q223" s="39" t="s">
        <v>380</v>
      </c>
      <c r="R223" s="39" t="s">
        <v>380</v>
      </c>
      <c r="S223" s="39" t="s">
        <v>380</v>
      </c>
    </row>
    <row r="224" spans="1:19" ht="25.5">
      <c r="A224" s="117" t="s">
        <v>603</v>
      </c>
      <c r="B224" s="117" t="s">
        <v>439</v>
      </c>
      <c r="C224" s="114" t="s">
        <v>440</v>
      </c>
      <c r="D224" s="114" t="s">
        <v>379</v>
      </c>
      <c r="E224" s="114" t="s">
        <v>446</v>
      </c>
      <c r="F224" s="39">
        <v>4110493</v>
      </c>
      <c r="G224" s="39">
        <v>40417.4</v>
      </c>
      <c r="H224" s="39">
        <v>20103.3</v>
      </c>
      <c r="I224" s="39" t="s">
        <v>380</v>
      </c>
      <c r="J224" s="39">
        <v>4752.1000000000004</v>
      </c>
      <c r="K224" s="39" t="s">
        <v>380</v>
      </c>
      <c r="L224" s="39" t="s">
        <v>380</v>
      </c>
      <c r="M224" s="39">
        <v>4996.1000000000004</v>
      </c>
      <c r="N224" s="39">
        <v>50.8</v>
      </c>
      <c r="O224" s="39" t="s">
        <v>380</v>
      </c>
      <c r="P224" s="39">
        <v>3043.8999999999996</v>
      </c>
      <c r="Q224" s="39" t="s">
        <v>380</v>
      </c>
      <c r="R224" s="39">
        <v>2670.7</v>
      </c>
      <c r="S224" s="39" t="s">
        <v>380</v>
      </c>
    </row>
    <row r="225" spans="1:19" ht="25.5">
      <c r="A225" s="117" t="s">
        <v>603</v>
      </c>
      <c r="B225" s="117" t="s">
        <v>439</v>
      </c>
      <c r="C225" s="115" t="s">
        <v>441</v>
      </c>
      <c r="D225" s="115" t="s">
        <v>377</v>
      </c>
      <c r="E225" s="114" t="s">
        <v>446</v>
      </c>
      <c r="F225" s="38">
        <v>519644.30000000005</v>
      </c>
      <c r="G225" s="38">
        <v>27805.699999999997</v>
      </c>
      <c r="H225" s="38">
        <v>14968.9</v>
      </c>
      <c r="I225" s="38" t="s">
        <v>380</v>
      </c>
      <c r="J225" s="38">
        <v>1067.5999999999999</v>
      </c>
      <c r="K225" s="38" t="s">
        <v>380</v>
      </c>
      <c r="L225" s="38" t="s">
        <v>380</v>
      </c>
      <c r="M225" s="38">
        <v>1541.3</v>
      </c>
      <c r="N225" s="38" t="s">
        <v>380</v>
      </c>
      <c r="O225" s="38" t="s">
        <v>380</v>
      </c>
      <c r="P225" s="38">
        <v>2593.9</v>
      </c>
      <c r="Q225" s="38" t="s">
        <v>380</v>
      </c>
      <c r="R225" s="38">
        <v>508.6</v>
      </c>
      <c r="S225" s="38" t="s">
        <v>380</v>
      </c>
    </row>
    <row r="226" spans="1:19" ht="25.5">
      <c r="A226" s="117" t="s">
        <v>603</v>
      </c>
      <c r="B226" s="117" t="s">
        <v>439</v>
      </c>
      <c r="C226" s="115" t="s">
        <v>441</v>
      </c>
      <c r="D226" s="115" t="s">
        <v>378</v>
      </c>
      <c r="E226" s="114" t="s">
        <v>446</v>
      </c>
      <c r="F226" s="38">
        <v>3568320.0999999996</v>
      </c>
      <c r="G226" s="38">
        <v>18310.400000000001</v>
      </c>
      <c r="H226" s="38">
        <v>7746.7999999999993</v>
      </c>
      <c r="I226" s="38" t="s">
        <v>380</v>
      </c>
      <c r="J226" s="38">
        <v>3783.3</v>
      </c>
      <c r="K226" s="38" t="s">
        <v>380</v>
      </c>
      <c r="L226" s="38" t="s">
        <v>380</v>
      </c>
      <c r="M226" s="38" t="s">
        <v>380</v>
      </c>
      <c r="N226" s="38" t="s">
        <v>380</v>
      </c>
      <c r="O226" s="38" t="s">
        <v>380</v>
      </c>
      <c r="P226" s="38" t="s">
        <v>380</v>
      </c>
      <c r="Q226" s="38" t="s">
        <v>380</v>
      </c>
      <c r="R226" s="38" t="s">
        <v>380</v>
      </c>
      <c r="S226" s="38" t="s">
        <v>380</v>
      </c>
    </row>
    <row r="227" spans="1:19" ht="25.5">
      <c r="A227" s="117" t="s">
        <v>603</v>
      </c>
      <c r="B227" s="117" t="s">
        <v>439</v>
      </c>
      <c r="C227" s="115" t="s">
        <v>441</v>
      </c>
      <c r="D227" s="115" t="s">
        <v>379</v>
      </c>
      <c r="E227" s="114" t="s">
        <v>446</v>
      </c>
      <c r="F227" s="38">
        <v>4087964.4</v>
      </c>
      <c r="G227" s="38">
        <v>46116</v>
      </c>
      <c r="H227" s="38">
        <v>22715.7</v>
      </c>
      <c r="I227" s="38" t="s">
        <v>380</v>
      </c>
      <c r="J227" s="38">
        <v>4850.8</v>
      </c>
      <c r="K227" s="38" t="s">
        <v>380</v>
      </c>
      <c r="L227" s="38" t="s">
        <v>380</v>
      </c>
      <c r="M227" s="38">
        <v>5069.2</v>
      </c>
      <c r="N227" s="38">
        <v>50.8</v>
      </c>
      <c r="O227" s="38" t="s">
        <v>380</v>
      </c>
      <c r="P227" s="38">
        <v>3703.2</v>
      </c>
      <c r="Q227" s="38" t="s">
        <v>380</v>
      </c>
      <c r="R227" s="38">
        <v>4926</v>
      </c>
      <c r="S227" s="38" t="s">
        <v>380</v>
      </c>
    </row>
    <row r="228" spans="1:19" ht="25.5">
      <c r="A228" s="117" t="s">
        <v>603</v>
      </c>
      <c r="B228" s="117" t="s">
        <v>447</v>
      </c>
      <c r="C228" s="114" t="s">
        <v>440</v>
      </c>
      <c r="D228" s="114" t="s">
        <v>377</v>
      </c>
      <c r="E228" s="114" t="s">
        <v>446</v>
      </c>
      <c r="F228" s="39">
        <v>561101.4</v>
      </c>
      <c r="G228" s="39">
        <v>25324.5</v>
      </c>
      <c r="H228" s="39">
        <v>14016.3</v>
      </c>
      <c r="I228" s="39" t="s">
        <v>380</v>
      </c>
      <c r="J228" s="39">
        <v>1099.0999999999999</v>
      </c>
      <c r="K228" s="39" t="s">
        <v>380</v>
      </c>
      <c r="L228" s="39" t="s">
        <v>380</v>
      </c>
      <c r="M228" s="39">
        <v>1794.5</v>
      </c>
      <c r="N228" s="39" t="s">
        <v>380</v>
      </c>
      <c r="O228" s="39" t="s">
        <v>380</v>
      </c>
      <c r="P228" s="39">
        <v>1512</v>
      </c>
      <c r="Q228" s="39" t="s">
        <v>380</v>
      </c>
      <c r="R228" s="39">
        <v>650.5</v>
      </c>
      <c r="S228" s="39" t="s">
        <v>380</v>
      </c>
    </row>
    <row r="229" spans="1:19" ht="25.5">
      <c r="A229" s="117" t="s">
        <v>603</v>
      </c>
      <c r="B229" s="117" t="s">
        <v>447</v>
      </c>
      <c r="C229" s="114" t="s">
        <v>440</v>
      </c>
      <c r="D229" s="114" t="s">
        <v>378</v>
      </c>
      <c r="E229" s="114" t="s">
        <v>446</v>
      </c>
      <c r="F229" s="39">
        <v>4090898.5999999996</v>
      </c>
      <c r="G229" s="39">
        <v>28999.200000000001</v>
      </c>
      <c r="H229" s="39">
        <v>8660.5</v>
      </c>
      <c r="I229" s="39" t="s">
        <v>380</v>
      </c>
      <c r="J229" s="39">
        <v>4315.5</v>
      </c>
      <c r="K229" s="39" t="s">
        <v>380</v>
      </c>
      <c r="L229" s="39" t="s">
        <v>380</v>
      </c>
      <c r="M229" s="39" t="s">
        <v>380</v>
      </c>
      <c r="N229" s="39" t="s">
        <v>380</v>
      </c>
      <c r="O229" s="39" t="s">
        <v>380</v>
      </c>
      <c r="P229" s="39" t="s">
        <v>380</v>
      </c>
      <c r="Q229" s="39" t="s">
        <v>380</v>
      </c>
      <c r="R229" s="39" t="s">
        <v>380</v>
      </c>
      <c r="S229" s="39" t="s">
        <v>380</v>
      </c>
    </row>
    <row r="230" spans="1:19" ht="25.5">
      <c r="A230" s="117" t="s">
        <v>603</v>
      </c>
      <c r="B230" s="117" t="s">
        <v>447</v>
      </c>
      <c r="C230" s="114" t="s">
        <v>440</v>
      </c>
      <c r="D230" s="114" t="s">
        <v>379</v>
      </c>
      <c r="E230" s="114" t="s">
        <v>446</v>
      </c>
      <c r="F230" s="39">
        <v>4651999.9000000004</v>
      </c>
      <c r="G230" s="39">
        <v>54323.7</v>
      </c>
      <c r="H230" s="39">
        <v>22676.800000000003</v>
      </c>
      <c r="I230" s="39" t="s">
        <v>380</v>
      </c>
      <c r="J230" s="39">
        <v>5414.6</v>
      </c>
      <c r="K230" s="39" t="s">
        <v>380</v>
      </c>
      <c r="L230" s="39" t="s">
        <v>380</v>
      </c>
      <c r="M230" s="39">
        <v>5924</v>
      </c>
      <c r="N230" s="39" t="s">
        <v>380</v>
      </c>
      <c r="O230" s="39" t="s">
        <v>380</v>
      </c>
      <c r="P230" s="39">
        <v>2915.8</v>
      </c>
      <c r="Q230" s="39" t="s">
        <v>380</v>
      </c>
      <c r="R230" s="39">
        <v>8273</v>
      </c>
      <c r="S230" s="39" t="s">
        <v>380</v>
      </c>
    </row>
    <row r="231" spans="1:19" ht="25.5">
      <c r="A231" s="117" t="s">
        <v>603</v>
      </c>
      <c r="B231" s="117" t="s">
        <v>447</v>
      </c>
      <c r="C231" s="115" t="s">
        <v>441</v>
      </c>
      <c r="D231" s="57" t="s">
        <v>377</v>
      </c>
      <c r="E231" s="114" t="s">
        <v>446</v>
      </c>
      <c r="F231" s="36">
        <v>567823.80000000005</v>
      </c>
      <c r="G231" s="36">
        <v>24728.400000000001</v>
      </c>
      <c r="H231" s="36">
        <v>13196.1</v>
      </c>
      <c r="I231" s="36" t="s">
        <v>380</v>
      </c>
      <c r="J231" s="36">
        <v>1159.9000000000001</v>
      </c>
      <c r="K231" s="36" t="s">
        <v>380</v>
      </c>
      <c r="L231" s="36" t="s">
        <v>380</v>
      </c>
      <c r="M231" s="36">
        <v>1896.8000000000002</v>
      </c>
      <c r="N231" s="36" t="s">
        <v>380</v>
      </c>
      <c r="O231" s="36" t="s">
        <v>380</v>
      </c>
      <c r="P231" s="36">
        <v>1522</v>
      </c>
      <c r="Q231" s="36" t="s">
        <v>380</v>
      </c>
      <c r="R231" s="36">
        <v>750.5</v>
      </c>
      <c r="S231" s="36" t="s">
        <v>380</v>
      </c>
    </row>
    <row r="232" spans="1:19" ht="25.5">
      <c r="A232" s="117" t="s">
        <v>603</v>
      </c>
      <c r="B232" s="117" t="s">
        <v>447</v>
      </c>
      <c r="C232" s="115" t="s">
        <v>441</v>
      </c>
      <c r="D232" s="57" t="s">
        <v>378</v>
      </c>
      <c r="E232" s="114" t="s">
        <v>446</v>
      </c>
      <c r="F232" s="36">
        <v>4051964.2</v>
      </c>
      <c r="G232" s="36">
        <v>32871.4</v>
      </c>
      <c r="H232" s="36">
        <v>8660.5</v>
      </c>
      <c r="I232" s="36" t="s">
        <v>380</v>
      </c>
      <c r="J232" s="36">
        <v>4315.5</v>
      </c>
      <c r="K232" s="36" t="s">
        <v>380</v>
      </c>
      <c r="L232" s="36" t="s">
        <v>380</v>
      </c>
      <c r="M232" s="36" t="s">
        <v>380</v>
      </c>
      <c r="N232" s="36" t="s">
        <v>380</v>
      </c>
      <c r="O232" s="36" t="s">
        <v>380</v>
      </c>
      <c r="P232" s="36" t="s">
        <v>380</v>
      </c>
      <c r="Q232" s="36" t="s">
        <v>380</v>
      </c>
      <c r="R232" s="36" t="s">
        <v>380</v>
      </c>
      <c r="S232" s="36" t="s">
        <v>380</v>
      </c>
    </row>
    <row r="233" spans="1:19" ht="25.5">
      <c r="A233" s="117" t="s">
        <v>603</v>
      </c>
      <c r="B233" s="117" t="s">
        <v>447</v>
      </c>
      <c r="C233" s="115" t="s">
        <v>441</v>
      </c>
      <c r="D233" s="57" t="s">
        <v>379</v>
      </c>
      <c r="E233" s="114" t="s">
        <v>446</v>
      </c>
      <c r="F233" s="36">
        <v>4619788</v>
      </c>
      <c r="G233" s="36">
        <v>57599.700000000004</v>
      </c>
      <c r="H233" s="36">
        <v>21856.600000000002</v>
      </c>
      <c r="I233" s="36" t="s">
        <v>380</v>
      </c>
      <c r="J233" s="36">
        <v>5475.4000000000005</v>
      </c>
      <c r="K233" s="36" t="s">
        <v>380</v>
      </c>
      <c r="L233" s="36" t="s">
        <v>380</v>
      </c>
      <c r="M233" s="36">
        <v>6102.2000000000007</v>
      </c>
      <c r="N233" s="36" t="s">
        <v>380</v>
      </c>
      <c r="O233" s="36" t="s">
        <v>380</v>
      </c>
      <c r="P233" s="36">
        <v>2925.8</v>
      </c>
      <c r="Q233" s="36" t="s">
        <v>380</v>
      </c>
      <c r="R233" s="36">
        <v>12373</v>
      </c>
      <c r="S233" s="36" t="s">
        <v>380</v>
      </c>
    </row>
    <row r="234" spans="1:19" ht="25.5">
      <c r="A234" s="117" t="s">
        <v>603</v>
      </c>
      <c r="B234" s="117" t="s">
        <v>448</v>
      </c>
      <c r="C234" s="114" t="s">
        <v>440</v>
      </c>
      <c r="D234" s="114" t="s">
        <v>377</v>
      </c>
      <c r="E234" s="114" t="s">
        <v>446</v>
      </c>
      <c r="F234" s="39">
        <v>670165.19999999995</v>
      </c>
      <c r="G234" s="39">
        <v>27590.2</v>
      </c>
      <c r="H234" s="39">
        <v>14531.1</v>
      </c>
      <c r="I234" s="39" t="s">
        <v>380</v>
      </c>
      <c r="J234" s="39">
        <v>1186.2</v>
      </c>
      <c r="K234" s="39" t="s">
        <v>380</v>
      </c>
      <c r="L234" s="39" t="s">
        <v>380</v>
      </c>
      <c r="M234" s="39">
        <v>2673.2000000000003</v>
      </c>
      <c r="N234" s="39" t="s">
        <v>380</v>
      </c>
      <c r="O234" s="39" t="s">
        <v>380</v>
      </c>
      <c r="P234" s="39">
        <v>1404.5</v>
      </c>
      <c r="Q234" s="39" t="s">
        <v>380</v>
      </c>
      <c r="R234" s="39">
        <v>732.1</v>
      </c>
      <c r="S234" s="39" t="s">
        <v>380</v>
      </c>
    </row>
    <row r="235" spans="1:19" ht="25.5">
      <c r="A235" s="117" t="s">
        <v>603</v>
      </c>
      <c r="B235" s="117" t="s">
        <v>448</v>
      </c>
      <c r="C235" s="114" t="s">
        <v>440</v>
      </c>
      <c r="D235" s="114" t="s">
        <v>378</v>
      </c>
      <c r="E235" s="114" t="s">
        <v>446</v>
      </c>
      <c r="F235" s="39">
        <v>4388868.4000000004</v>
      </c>
      <c r="G235" s="39">
        <v>33372.700000000004</v>
      </c>
      <c r="H235" s="39">
        <v>9261.9</v>
      </c>
      <c r="I235" s="39" t="s">
        <v>380</v>
      </c>
      <c r="J235" s="39" t="s">
        <v>380</v>
      </c>
      <c r="K235" s="39" t="s">
        <v>380</v>
      </c>
      <c r="L235" s="39" t="s">
        <v>380</v>
      </c>
      <c r="M235" s="39" t="s">
        <v>380</v>
      </c>
      <c r="N235" s="39" t="s">
        <v>380</v>
      </c>
      <c r="O235" s="39" t="s">
        <v>380</v>
      </c>
      <c r="P235" s="39" t="s">
        <v>380</v>
      </c>
      <c r="Q235" s="39" t="s">
        <v>380</v>
      </c>
      <c r="R235" s="39" t="s">
        <v>380</v>
      </c>
      <c r="S235" s="39" t="s">
        <v>380</v>
      </c>
    </row>
    <row r="236" spans="1:19" ht="25.5">
      <c r="A236" s="117" t="s">
        <v>603</v>
      </c>
      <c r="B236" s="117" t="s">
        <v>448</v>
      </c>
      <c r="C236" s="114" t="s">
        <v>440</v>
      </c>
      <c r="D236" s="114" t="s">
        <v>379</v>
      </c>
      <c r="E236" s="114" t="s">
        <v>446</v>
      </c>
      <c r="F236" s="39">
        <v>5059033.7</v>
      </c>
      <c r="G236" s="39">
        <v>60962.899999999994</v>
      </c>
      <c r="H236" s="39">
        <v>23793</v>
      </c>
      <c r="I236" s="39" t="s">
        <v>380</v>
      </c>
      <c r="J236" s="39">
        <v>5801.2</v>
      </c>
      <c r="K236" s="39" t="s">
        <v>380</v>
      </c>
      <c r="L236" s="39" t="s">
        <v>380</v>
      </c>
      <c r="M236" s="39">
        <v>7453.4000000000005</v>
      </c>
      <c r="N236" s="39" t="s">
        <v>380</v>
      </c>
      <c r="O236" s="39" t="s">
        <v>380</v>
      </c>
      <c r="P236" s="39">
        <v>2822.1000000000004</v>
      </c>
      <c r="Q236" s="39" t="s">
        <v>380</v>
      </c>
      <c r="R236" s="39">
        <v>11117.2</v>
      </c>
      <c r="S236" s="39" t="s">
        <v>380</v>
      </c>
    </row>
    <row r="237" spans="1:19" ht="25.5">
      <c r="A237" s="117" t="s">
        <v>603</v>
      </c>
      <c r="B237" s="117" t="s">
        <v>448</v>
      </c>
      <c r="C237" s="115" t="s">
        <v>441</v>
      </c>
      <c r="D237" s="115" t="s">
        <v>377</v>
      </c>
      <c r="E237" s="114" t="s">
        <v>446</v>
      </c>
      <c r="F237" s="37">
        <v>657150.80000000005</v>
      </c>
      <c r="G237" s="37">
        <v>27942.7</v>
      </c>
      <c r="H237" s="37">
        <v>14932.699999999999</v>
      </c>
      <c r="I237" s="37" t="s">
        <v>380</v>
      </c>
      <c r="J237" s="37">
        <v>1587.3</v>
      </c>
      <c r="K237" s="37" t="s">
        <v>380</v>
      </c>
      <c r="L237" s="37" t="s">
        <v>380</v>
      </c>
      <c r="M237" s="37">
        <v>2304</v>
      </c>
      <c r="N237" s="37" t="s">
        <v>380</v>
      </c>
      <c r="O237" s="37" t="s">
        <v>380</v>
      </c>
      <c r="P237" s="37">
        <v>1201.0999999999999</v>
      </c>
      <c r="Q237" s="37" t="s">
        <v>380</v>
      </c>
      <c r="R237" s="37">
        <v>732</v>
      </c>
      <c r="S237" s="37" t="s">
        <v>380</v>
      </c>
    </row>
    <row r="238" spans="1:19" ht="25.5">
      <c r="A238" s="117" t="s">
        <v>603</v>
      </c>
      <c r="B238" s="117" t="s">
        <v>448</v>
      </c>
      <c r="C238" s="115" t="s">
        <v>441</v>
      </c>
      <c r="D238" s="115" t="s">
        <v>378</v>
      </c>
      <c r="E238" s="114" t="s">
        <v>446</v>
      </c>
      <c r="F238" s="37">
        <v>4241655</v>
      </c>
      <c r="G238" s="37">
        <v>32607.5</v>
      </c>
      <c r="H238" s="37">
        <v>8863.2999999999993</v>
      </c>
      <c r="I238" s="37" t="s">
        <v>380</v>
      </c>
      <c r="J238" s="37" t="s">
        <v>380</v>
      </c>
      <c r="K238" s="37" t="s">
        <v>380</v>
      </c>
      <c r="L238" s="37" t="s">
        <v>380</v>
      </c>
      <c r="M238" s="37" t="s">
        <v>380</v>
      </c>
      <c r="N238" s="37" t="s">
        <v>380</v>
      </c>
      <c r="O238" s="37" t="s">
        <v>380</v>
      </c>
      <c r="P238" s="37" t="s">
        <v>380</v>
      </c>
      <c r="Q238" s="37" t="s">
        <v>380</v>
      </c>
      <c r="R238" s="37" t="s">
        <v>380</v>
      </c>
      <c r="S238" s="37" t="s">
        <v>380</v>
      </c>
    </row>
    <row r="239" spans="1:19" ht="25.5">
      <c r="A239" s="117" t="s">
        <v>603</v>
      </c>
      <c r="B239" s="117" t="s">
        <v>448</v>
      </c>
      <c r="C239" s="115" t="s">
        <v>441</v>
      </c>
      <c r="D239" s="115" t="s">
        <v>379</v>
      </c>
      <c r="E239" s="114" t="s">
        <v>446</v>
      </c>
      <c r="F239" s="37">
        <v>4898805.6999999993</v>
      </c>
      <c r="G239" s="37">
        <v>60550.1</v>
      </c>
      <c r="H239" s="37">
        <v>23795.9</v>
      </c>
      <c r="I239" s="37" t="s">
        <v>380</v>
      </c>
      <c r="J239" s="37">
        <v>5982</v>
      </c>
      <c r="K239" s="37" t="s">
        <v>380</v>
      </c>
      <c r="L239" s="37" t="s">
        <v>380</v>
      </c>
      <c r="M239" s="37">
        <v>6846.2</v>
      </c>
      <c r="N239" s="37" t="s">
        <v>380</v>
      </c>
      <c r="O239" s="37" t="s">
        <v>380</v>
      </c>
      <c r="P239" s="37">
        <v>2651.5</v>
      </c>
      <c r="Q239" s="37" t="s">
        <v>380</v>
      </c>
      <c r="R239" s="37">
        <v>11023.300000000001</v>
      </c>
      <c r="S239" s="37" t="s">
        <v>380</v>
      </c>
    </row>
    <row r="240" spans="1:19" ht="25.5">
      <c r="A240" s="117" t="s">
        <v>603</v>
      </c>
      <c r="B240" s="117" t="s">
        <v>449</v>
      </c>
      <c r="C240" s="114" t="s">
        <v>440</v>
      </c>
      <c r="D240" s="114" t="s">
        <v>377</v>
      </c>
      <c r="E240" s="114" t="s">
        <v>446</v>
      </c>
      <c r="F240" s="39">
        <v>950391.39999999991</v>
      </c>
      <c r="G240" s="39">
        <v>29944.300000000003</v>
      </c>
      <c r="H240" s="39">
        <v>16633.2</v>
      </c>
      <c r="I240" s="39">
        <v>6044.9</v>
      </c>
      <c r="J240" s="39">
        <v>1639.4</v>
      </c>
      <c r="K240" s="39" t="s">
        <v>380</v>
      </c>
      <c r="L240" s="39" t="s">
        <v>380</v>
      </c>
      <c r="M240" s="39">
        <v>2875</v>
      </c>
      <c r="N240" s="39" t="s">
        <v>380</v>
      </c>
      <c r="O240" s="39" t="s">
        <v>380</v>
      </c>
      <c r="P240" s="39">
        <v>948.6</v>
      </c>
      <c r="Q240" s="39" t="s">
        <v>380</v>
      </c>
      <c r="R240" s="39">
        <v>946.80000000000007</v>
      </c>
      <c r="S240" s="39" t="s">
        <v>380</v>
      </c>
    </row>
    <row r="241" spans="1:19" ht="25.5">
      <c r="A241" s="117" t="s">
        <v>603</v>
      </c>
      <c r="B241" s="117" t="s">
        <v>449</v>
      </c>
      <c r="C241" s="114" t="s">
        <v>440</v>
      </c>
      <c r="D241" s="114" t="s">
        <v>378</v>
      </c>
      <c r="E241" s="114" t="s">
        <v>446</v>
      </c>
      <c r="F241" s="39">
        <v>5094601.9000000004</v>
      </c>
      <c r="G241" s="39">
        <v>38680.1</v>
      </c>
      <c r="H241" s="39">
        <v>9958.5999999999985</v>
      </c>
      <c r="I241" s="39" t="s">
        <v>380</v>
      </c>
      <c r="J241" s="39" t="s">
        <v>380</v>
      </c>
      <c r="K241" s="39" t="s">
        <v>380</v>
      </c>
      <c r="L241" s="39" t="s">
        <v>380</v>
      </c>
      <c r="M241" s="39" t="s">
        <v>380</v>
      </c>
      <c r="N241" s="39" t="s">
        <v>380</v>
      </c>
      <c r="O241" s="39">
        <v>2094.1</v>
      </c>
      <c r="P241" s="39" t="s">
        <v>380</v>
      </c>
      <c r="Q241" s="39" t="s">
        <v>380</v>
      </c>
      <c r="R241" s="39" t="s">
        <v>380</v>
      </c>
      <c r="S241" s="39" t="s">
        <v>380</v>
      </c>
    </row>
    <row r="242" spans="1:19" ht="25.5">
      <c r="A242" s="117" t="s">
        <v>603</v>
      </c>
      <c r="B242" s="117" t="s">
        <v>449</v>
      </c>
      <c r="C242" s="114" t="s">
        <v>440</v>
      </c>
      <c r="D242" s="114" t="s">
        <v>379</v>
      </c>
      <c r="E242" s="114" t="s">
        <v>446</v>
      </c>
      <c r="F242" s="39">
        <v>6044993.2999999998</v>
      </c>
      <c r="G242" s="39">
        <v>68624.400000000009</v>
      </c>
      <c r="H242" s="39">
        <v>26591.9</v>
      </c>
      <c r="I242" s="39">
        <v>7984.5</v>
      </c>
      <c r="J242" s="39">
        <v>7763.7</v>
      </c>
      <c r="K242" s="39" t="s">
        <v>380</v>
      </c>
      <c r="L242" s="39" t="s">
        <v>380</v>
      </c>
      <c r="M242" s="39">
        <v>8358.2000000000007</v>
      </c>
      <c r="N242" s="39" t="s">
        <v>380</v>
      </c>
      <c r="O242" s="39">
        <v>2094.1</v>
      </c>
      <c r="P242" s="39">
        <v>2389.8000000000002</v>
      </c>
      <c r="Q242" s="39" t="s">
        <v>380</v>
      </c>
      <c r="R242" s="39">
        <v>11600.7</v>
      </c>
      <c r="S242" s="39" t="s">
        <v>380</v>
      </c>
    </row>
    <row r="243" spans="1:19" ht="25.5">
      <c r="A243" s="117" t="s">
        <v>603</v>
      </c>
      <c r="B243" s="117" t="s">
        <v>449</v>
      </c>
      <c r="C243" s="115" t="s">
        <v>441</v>
      </c>
      <c r="D243" s="116" t="s">
        <v>377</v>
      </c>
      <c r="E243" s="114" t="s">
        <v>446</v>
      </c>
      <c r="F243" s="33">
        <v>983943.9</v>
      </c>
      <c r="G243" s="33">
        <v>34759.800000000003</v>
      </c>
      <c r="H243" s="33">
        <v>19979.3</v>
      </c>
      <c r="I243" s="33">
        <v>6042.9</v>
      </c>
      <c r="J243" s="33">
        <v>2153</v>
      </c>
      <c r="K243" s="33" t="s">
        <v>380</v>
      </c>
      <c r="L243" s="33" t="s">
        <v>380</v>
      </c>
      <c r="M243" s="33">
        <v>3122.8</v>
      </c>
      <c r="N243" s="33" t="s">
        <v>380</v>
      </c>
      <c r="O243" s="33" t="s">
        <v>380</v>
      </c>
      <c r="P243" s="33">
        <v>969.19999999999993</v>
      </c>
      <c r="Q243" s="33" t="s">
        <v>380</v>
      </c>
      <c r="R243" s="33">
        <v>1446.6</v>
      </c>
      <c r="S243" s="33" t="s">
        <v>380</v>
      </c>
    </row>
    <row r="244" spans="1:19" ht="25.5">
      <c r="A244" s="117" t="s">
        <v>603</v>
      </c>
      <c r="B244" s="117" t="s">
        <v>449</v>
      </c>
      <c r="C244" s="115" t="s">
        <v>441</v>
      </c>
      <c r="D244" s="116" t="s">
        <v>378</v>
      </c>
      <c r="E244" s="114" t="s">
        <v>446</v>
      </c>
      <c r="F244" s="33">
        <v>5503641</v>
      </c>
      <c r="G244" s="33">
        <v>36584.800000000003</v>
      </c>
      <c r="H244" s="33">
        <v>9335.0999999999985</v>
      </c>
      <c r="I244" s="33" t="s">
        <v>380</v>
      </c>
      <c r="J244" s="33" t="s">
        <v>380</v>
      </c>
      <c r="K244" s="33" t="s">
        <v>380</v>
      </c>
      <c r="L244" s="33" t="s">
        <v>380</v>
      </c>
      <c r="M244" s="33" t="s">
        <v>380</v>
      </c>
      <c r="N244" s="33" t="s">
        <v>380</v>
      </c>
      <c r="O244" s="33">
        <v>1948.7</v>
      </c>
      <c r="P244" s="33" t="s">
        <v>380</v>
      </c>
      <c r="Q244" s="33" t="s">
        <v>380</v>
      </c>
      <c r="R244" s="33" t="s">
        <v>380</v>
      </c>
      <c r="S244" s="33" t="s">
        <v>380</v>
      </c>
    </row>
    <row r="245" spans="1:19" ht="25.5">
      <c r="A245" s="117" t="s">
        <v>603</v>
      </c>
      <c r="B245" s="117" t="s">
        <v>449</v>
      </c>
      <c r="C245" s="115" t="s">
        <v>441</v>
      </c>
      <c r="D245" s="116" t="s">
        <v>379</v>
      </c>
      <c r="E245" s="114" t="s">
        <v>446</v>
      </c>
      <c r="F245" s="33">
        <v>6487584.7999999998</v>
      </c>
      <c r="G245" s="33">
        <v>71344.600000000006</v>
      </c>
      <c r="H245" s="33">
        <v>29314.5</v>
      </c>
      <c r="I245" s="33">
        <v>7801</v>
      </c>
      <c r="J245" s="33">
        <v>7782</v>
      </c>
      <c r="K245" s="33" t="s">
        <v>380</v>
      </c>
      <c r="L245" s="33" t="s">
        <v>380</v>
      </c>
      <c r="M245" s="33">
        <v>8205.2000000000007</v>
      </c>
      <c r="N245" s="33" t="s">
        <v>380</v>
      </c>
      <c r="O245" s="33">
        <v>1948.7</v>
      </c>
      <c r="P245" s="33">
        <v>2421.5</v>
      </c>
      <c r="Q245" s="33" t="s">
        <v>380</v>
      </c>
      <c r="R245" s="33">
        <v>11928</v>
      </c>
      <c r="S245" s="33" t="s">
        <v>380</v>
      </c>
    </row>
    <row r="246" spans="1:19" ht="25.5">
      <c r="A246" s="117" t="s">
        <v>603</v>
      </c>
      <c r="B246" s="117" t="s">
        <v>450</v>
      </c>
      <c r="C246" s="114" t="s">
        <v>440</v>
      </c>
      <c r="D246" s="114" t="s">
        <v>377</v>
      </c>
      <c r="E246" s="114" t="s">
        <v>446</v>
      </c>
      <c r="F246" s="39">
        <v>1071844.2</v>
      </c>
      <c r="G246" s="39">
        <v>41153</v>
      </c>
      <c r="H246" s="39">
        <v>20988.300000000003</v>
      </c>
      <c r="I246" s="39">
        <v>5342.4000000000005</v>
      </c>
      <c r="J246" s="39">
        <v>2532.1999999999998</v>
      </c>
      <c r="K246" s="39" t="s">
        <v>380</v>
      </c>
      <c r="L246" s="39" t="s">
        <v>380</v>
      </c>
      <c r="M246" s="39">
        <v>3809.2</v>
      </c>
      <c r="N246" s="39" t="s">
        <v>380</v>
      </c>
      <c r="O246" s="39" t="s">
        <v>380</v>
      </c>
      <c r="P246" s="39">
        <v>1153.5999999999999</v>
      </c>
      <c r="Q246" s="39" t="s">
        <v>380</v>
      </c>
      <c r="R246" s="39">
        <v>6220.5</v>
      </c>
      <c r="S246" s="39" t="s">
        <v>380</v>
      </c>
    </row>
    <row r="247" spans="1:19" ht="25.5">
      <c r="A247" s="117" t="s">
        <v>603</v>
      </c>
      <c r="B247" s="117" t="s">
        <v>450</v>
      </c>
      <c r="C247" s="114" t="s">
        <v>440</v>
      </c>
      <c r="D247" s="114" t="s">
        <v>378</v>
      </c>
      <c r="E247" s="114" t="s">
        <v>446</v>
      </c>
      <c r="F247" s="39">
        <v>6067210.5</v>
      </c>
      <c r="G247" s="39">
        <v>34078</v>
      </c>
      <c r="H247" s="39">
        <v>10536.4</v>
      </c>
      <c r="I247" s="39" t="s">
        <v>380</v>
      </c>
      <c r="J247" s="39" t="s">
        <v>380</v>
      </c>
      <c r="K247" s="39" t="s">
        <v>380</v>
      </c>
      <c r="L247" s="39" t="s">
        <v>380</v>
      </c>
      <c r="M247" s="39">
        <v>6100.9</v>
      </c>
      <c r="N247" s="39" t="s">
        <v>380</v>
      </c>
      <c r="O247" s="39">
        <v>2568.1000000000004</v>
      </c>
      <c r="P247" s="39" t="s">
        <v>380</v>
      </c>
      <c r="Q247" s="39" t="s">
        <v>380</v>
      </c>
      <c r="R247" s="39" t="s">
        <v>380</v>
      </c>
      <c r="S247" s="39" t="s">
        <v>380</v>
      </c>
    </row>
    <row r="248" spans="1:19" ht="26.25" thickBot="1">
      <c r="A248" s="121" t="s">
        <v>603</v>
      </c>
      <c r="B248" s="121" t="s">
        <v>450</v>
      </c>
      <c r="C248" s="122" t="s">
        <v>440</v>
      </c>
      <c r="D248" s="122" t="s">
        <v>379</v>
      </c>
      <c r="E248" s="122" t="s">
        <v>446</v>
      </c>
      <c r="F248" s="123">
        <v>7139054.7000000002</v>
      </c>
      <c r="G248" s="123">
        <v>75231</v>
      </c>
      <c r="H248" s="123">
        <v>31524.799999999999</v>
      </c>
      <c r="I248" s="123">
        <v>7415</v>
      </c>
      <c r="J248" s="123">
        <v>9378.4</v>
      </c>
      <c r="K248" s="123" t="s">
        <v>380</v>
      </c>
      <c r="L248" s="123" t="s">
        <v>380</v>
      </c>
      <c r="M248" s="123">
        <v>9910.1</v>
      </c>
      <c r="N248" s="123" t="s">
        <v>380</v>
      </c>
      <c r="O248" s="123">
        <v>2568.1000000000004</v>
      </c>
      <c r="P248" s="123">
        <v>2659.7</v>
      </c>
      <c r="Q248" s="123" t="s">
        <v>380</v>
      </c>
      <c r="R248" s="123">
        <v>9571</v>
      </c>
      <c r="S248" s="123" t="s">
        <v>380</v>
      </c>
    </row>
    <row r="249" spans="1:19" ht="25.5">
      <c r="A249" s="117" t="s">
        <v>604</v>
      </c>
      <c r="B249" s="117" t="s">
        <v>439</v>
      </c>
      <c r="C249" s="114" t="s">
        <v>440</v>
      </c>
      <c r="D249" s="114" t="s">
        <v>377</v>
      </c>
      <c r="E249" s="114" t="s">
        <v>444</v>
      </c>
      <c r="F249" s="39">
        <v>2672581.9</v>
      </c>
      <c r="G249" s="39">
        <v>294794.3</v>
      </c>
      <c r="H249" s="39">
        <v>163975.9</v>
      </c>
      <c r="I249" s="39">
        <v>17560.099999999999</v>
      </c>
      <c r="J249" s="39">
        <v>23152.3</v>
      </c>
      <c r="K249" s="39">
        <v>7564.8</v>
      </c>
      <c r="L249" s="39">
        <v>10947.9</v>
      </c>
      <c r="M249" s="39">
        <v>30989.5</v>
      </c>
      <c r="N249" s="39">
        <v>3.5</v>
      </c>
      <c r="O249" s="39">
        <v>2908.7</v>
      </c>
      <c r="P249" s="39">
        <v>16639.900000000001</v>
      </c>
      <c r="Q249" s="39" t="s">
        <v>380</v>
      </c>
      <c r="R249" s="39">
        <v>19040.2</v>
      </c>
      <c r="S249" s="39">
        <v>2011.5</v>
      </c>
    </row>
    <row r="250" spans="1:19" ht="25.5">
      <c r="A250" s="117" t="s">
        <v>604</v>
      </c>
      <c r="B250" s="117" t="s">
        <v>439</v>
      </c>
      <c r="C250" s="114" t="s">
        <v>440</v>
      </c>
      <c r="D250" s="114" t="s">
        <v>378</v>
      </c>
      <c r="E250" s="114" t="s">
        <v>444</v>
      </c>
      <c r="F250" s="39">
        <v>8348843.7000000002</v>
      </c>
      <c r="G250" s="39">
        <v>301966.59999999998</v>
      </c>
      <c r="H250" s="39">
        <v>65783.100000000006</v>
      </c>
      <c r="I250" s="39">
        <v>8472.1</v>
      </c>
      <c r="J250" s="39">
        <v>51754.5</v>
      </c>
      <c r="K250" s="39">
        <v>8253.7999999999993</v>
      </c>
      <c r="L250" s="39">
        <v>6600.2</v>
      </c>
      <c r="M250" s="39">
        <v>68603.8</v>
      </c>
      <c r="N250" s="39">
        <v>101.4</v>
      </c>
      <c r="O250" s="39">
        <v>45704.2</v>
      </c>
      <c r="P250" s="39">
        <v>22812.9</v>
      </c>
      <c r="Q250" s="39" t="s">
        <v>380</v>
      </c>
      <c r="R250" s="39">
        <v>22059.5</v>
      </c>
      <c r="S250" s="39">
        <v>1821.1</v>
      </c>
    </row>
    <row r="251" spans="1:19" ht="25.5">
      <c r="A251" s="117" t="s">
        <v>604</v>
      </c>
      <c r="B251" s="117" t="s">
        <v>439</v>
      </c>
      <c r="C251" s="114" t="s">
        <v>440</v>
      </c>
      <c r="D251" s="114" t="s">
        <v>379</v>
      </c>
      <c r="E251" s="114" t="s">
        <v>444</v>
      </c>
      <c r="F251" s="39">
        <v>11021425.699999999</v>
      </c>
      <c r="G251" s="39">
        <v>596760.9</v>
      </c>
      <c r="H251" s="39">
        <v>229759</v>
      </c>
      <c r="I251" s="39">
        <v>26032.2</v>
      </c>
      <c r="J251" s="39">
        <v>74906.8</v>
      </c>
      <c r="K251" s="39">
        <v>15818.6</v>
      </c>
      <c r="L251" s="39">
        <v>17548.099999999999</v>
      </c>
      <c r="M251" s="39">
        <v>99593.2</v>
      </c>
      <c r="N251" s="39">
        <v>104.9</v>
      </c>
      <c r="O251" s="39">
        <v>48612.800000000003</v>
      </c>
      <c r="P251" s="39">
        <v>39452.9</v>
      </c>
      <c r="Q251" s="39" t="s">
        <v>380</v>
      </c>
      <c r="R251" s="39">
        <v>41099.699999999997</v>
      </c>
      <c r="S251" s="39">
        <v>3832.6</v>
      </c>
    </row>
    <row r="252" spans="1:19" ht="25.5">
      <c r="A252" s="117" t="s">
        <v>604</v>
      </c>
      <c r="B252" s="117" t="s">
        <v>439</v>
      </c>
      <c r="C252" s="115" t="s">
        <v>441</v>
      </c>
      <c r="D252" s="115" t="s">
        <v>377</v>
      </c>
      <c r="E252" s="114" t="s">
        <v>444</v>
      </c>
      <c r="F252" s="38">
        <v>2756216</v>
      </c>
      <c r="G252" s="38">
        <v>312877.90000000002</v>
      </c>
      <c r="H252" s="38">
        <v>175768.2</v>
      </c>
      <c r="I252" s="38">
        <v>16768.5</v>
      </c>
      <c r="J252" s="38">
        <v>24132.9</v>
      </c>
      <c r="K252" s="38">
        <v>7873.6</v>
      </c>
      <c r="L252" s="38">
        <v>10826.1</v>
      </c>
      <c r="M252" s="38">
        <v>30644.2</v>
      </c>
      <c r="N252" s="38">
        <v>2</v>
      </c>
      <c r="O252" s="38">
        <v>1967.8</v>
      </c>
      <c r="P252" s="38">
        <v>17560.599999999999</v>
      </c>
      <c r="Q252" s="38" t="s">
        <v>380</v>
      </c>
      <c r="R252" s="38">
        <v>25470.1</v>
      </c>
      <c r="S252" s="38">
        <v>1863.8</v>
      </c>
    </row>
    <row r="253" spans="1:19" ht="25.5">
      <c r="A253" s="117" t="s">
        <v>604</v>
      </c>
      <c r="B253" s="117" t="s">
        <v>439</v>
      </c>
      <c r="C253" s="115" t="s">
        <v>441</v>
      </c>
      <c r="D253" s="115" t="s">
        <v>378</v>
      </c>
      <c r="E253" s="114" t="s">
        <v>444</v>
      </c>
      <c r="F253" s="38">
        <v>8597543.5</v>
      </c>
      <c r="G253" s="38">
        <v>316936.90000000002</v>
      </c>
      <c r="H253" s="38">
        <v>66042.100000000006</v>
      </c>
      <c r="I253" s="38">
        <v>8563.4</v>
      </c>
      <c r="J253" s="38">
        <v>52862</v>
      </c>
      <c r="K253" s="38">
        <v>8134.8</v>
      </c>
      <c r="L253" s="38">
        <v>6571.2</v>
      </c>
      <c r="M253" s="38">
        <v>70922.7</v>
      </c>
      <c r="N253" s="38">
        <v>101.3</v>
      </c>
      <c r="O253" s="38">
        <v>48987.6</v>
      </c>
      <c r="P253" s="38">
        <v>26552.1</v>
      </c>
      <c r="Q253" s="38" t="s">
        <v>380</v>
      </c>
      <c r="R253" s="38">
        <v>26352.400000000001</v>
      </c>
      <c r="S253" s="38">
        <v>1847.2</v>
      </c>
    </row>
    <row r="254" spans="1:19" ht="25.5">
      <c r="A254" s="117" t="s">
        <v>604</v>
      </c>
      <c r="B254" s="117" t="s">
        <v>439</v>
      </c>
      <c r="C254" s="115" t="s">
        <v>441</v>
      </c>
      <c r="D254" s="115" t="s">
        <v>379</v>
      </c>
      <c r="E254" s="114" t="s">
        <v>444</v>
      </c>
      <c r="F254" s="38">
        <v>11353759.5</v>
      </c>
      <c r="G254" s="38">
        <v>629814.80000000005</v>
      </c>
      <c r="H254" s="38">
        <v>241810.3</v>
      </c>
      <c r="I254" s="38">
        <v>25332</v>
      </c>
      <c r="J254" s="38">
        <v>76994.899999999994</v>
      </c>
      <c r="K254" s="38">
        <v>16008.5</v>
      </c>
      <c r="L254" s="38">
        <v>17397.3</v>
      </c>
      <c r="M254" s="38">
        <v>101566.9</v>
      </c>
      <c r="N254" s="38">
        <v>103.3</v>
      </c>
      <c r="O254" s="38">
        <v>50955.4</v>
      </c>
      <c r="P254" s="38">
        <v>44112.7</v>
      </c>
      <c r="Q254" s="38" t="s">
        <v>380</v>
      </c>
      <c r="R254" s="38">
        <v>51822.5</v>
      </c>
      <c r="S254" s="38">
        <v>3711</v>
      </c>
    </row>
    <row r="255" spans="1:19" ht="25.5">
      <c r="A255" s="117" t="s">
        <v>604</v>
      </c>
      <c r="B255" s="117" t="s">
        <v>447</v>
      </c>
      <c r="C255" s="114" t="s">
        <v>440</v>
      </c>
      <c r="D255" s="114" t="s">
        <v>377</v>
      </c>
      <c r="E255" s="114" t="s">
        <v>444</v>
      </c>
      <c r="F255" s="39">
        <v>3190318.3</v>
      </c>
      <c r="G255" s="39">
        <v>359407</v>
      </c>
      <c r="H255" s="39">
        <v>206576.4</v>
      </c>
      <c r="I255" s="39">
        <v>20506.599999999999</v>
      </c>
      <c r="J255" s="39">
        <v>28256.7</v>
      </c>
      <c r="K255" s="39">
        <v>8459.9</v>
      </c>
      <c r="L255" s="39">
        <v>12307.3</v>
      </c>
      <c r="M255" s="39">
        <v>38903.199999999997</v>
      </c>
      <c r="N255" s="39">
        <v>6.5</v>
      </c>
      <c r="O255" s="39">
        <v>3293.8</v>
      </c>
      <c r="P255" s="39">
        <v>16024.7</v>
      </c>
      <c r="Q255" s="39" t="s">
        <v>380</v>
      </c>
      <c r="R255" s="39">
        <v>22225</v>
      </c>
      <c r="S255" s="39">
        <v>2846.8</v>
      </c>
    </row>
    <row r="256" spans="1:19" ht="25.5">
      <c r="A256" s="117" t="s">
        <v>604</v>
      </c>
      <c r="B256" s="117" t="s">
        <v>447</v>
      </c>
      <c r="C256" s="114" t="s">
        <v>440</v>
      </c>
      <c r="D256" s="114" t="s">
        <v>378</v>
      </c>
      <c r="E256" s="114" t="s">
        <v>444</v>
      </c>
      <c r="F256" s="39">
        <v>9693788.1999999993</v>
      </c>
      <c r="G256" s="39">
        <v>357847.6</v>
      </c>
      <c r="H256" s="39">
        <v>79466.7</v>
      </c>
      <c r="I256" s="39">
        <v>9371.7000000000007</v>
      </c>
      <c r="J256" s="39">
        <v>59154.7</v>
      </c>
      <c r="K256" s="39">
        <v>8583.5</v>
      </c>
      <c r="L256" s="39">
        <v>7325.2</v>
      </c>
      <c r="M256" s="39">
        <v>76562.5</v>
      </c>
      <c r="N256" s="39">
        <v>112.1</v>
      </c>
      <c r="O256" s="39">
        <v>53183.1</v>
      </c>
      <c r="P256" s="39">
        <v>32005.3</v>
      </c>
      <c r="Q256" s="39" t="s">
        <v>380</v>
      </c>
      <c r="R256" s="39">
        <v>30046.400000000001</v>
      </c>
      <c r="S256" s="39">
        <v>2036.3</v>
      </c>
    </row>
    <row r="257" spans="1:19" ht="25.5">
      <c r="A257" s="117" t="s">
        <v>604</v>
      </c>
      <c r="B257" s="117" t="s">
        <v>447</v>
      </c>
      <c r="C257" s="114" t="s">
        <v>440</v>
      </c>
      <c r="D257" s="114" t="s">
        <v>379</v>
      </c>
      <c r="E257" s="114" t="s">
        <v>444</v>
      </c>
      <c r="F257" s="39">
        <v>12884106.5</v>
      </c>
      <c r="G257" s="39">
        <v>717254.6</v>
      </c>
      <c r="H257" s="39">
        <v>286043.09999999998</v>
      </c>
      <c r="I257" s="39">
        <v>29878.3</v>
      </c>
      <c r="J257" s="39">
        <v>87411.4</v>
      </c>
      <c r="K257" s="39">
        <v>17043.5</v>
      </c>
      <c r="L257" s="39">
        <v>19632.599999999999</v>
      </c>
      <c r="M257" s="39">
        <v>115465.7</v>
      </c>
      <c r="N257" s="39">
        <v>118.7</v>
      </c>
      <c r="O257" s="39">
        <v>56476.9</v>
      </c>
      <c r="P257" s="39">
        <v>48030</v>
      </c>
      <c r="Q257" s="39" t="s">
        <v>380</v>
      </c>
      <c r="R257" s="39">
        <v>52271.3</v>
      </c>
      <c r="S257" s="39">
        <v>4883.1000000000004</v>
      </c>
    </row>
    <row r="258" spans="1:19" ht="25.5">
      <c r="A258" s="117" t="s">
        <v>604</v>
      </c>
      <c r="B258" s="117" t="s">
        <v>447</v>
      </c>
      <c r="C258" s="115" t="s">
        <v>441</v>
      </c>
      <c r="D258" s="57" t="s">
        <v>377</v>
      </c>
      <c r="E258" s="114" t="s">
        <v>444</v>
      </c>
      <c r="F258" s="36">
        <v>3317897.8</v>
      </c>
      <c r="G258" s="36">
        <v>405390.2</v>
      </c>
      <c r="H258" s="36">
        <v>226927.6</v>
      </c>
      <c r="I258" s="36">
        <v>20256</v>
      </c>
      <c r="J258" s="36">
        <v>30422.2</v>
      </c>
      <c r="K258" s="36">
        <v>10109.799999999999</v>
      </c>
      <c r="L258" s="36">
        <v>12353.3</v>
      </c>
      <c r="M258" s="36">
        <v>39053</v>
      </c>
      <c r="N258" s="36">
        <v>6.5</v>
      </c>
      <c r="O258" s="36">
        <v>3579.3</v>
      </c>
      <c r="P258" s="36">
        <v>16691</v>
      </c>
      <c r="Q258" s="36" t="s">
        <v>380</v>
      </c>
      <c r="R258" s="36">
        <v>43460.800000000003</v>
      </c>
      <c r="S258" s="36">
        <v>2530.6999999999998</v>
      </c>
    </row>
    <row r="259" spans="1:19" ht="25.5">
      <c r="A259" s="117" t="s">
        <v>604</v>
      </c>
      <c r="B259" s="117" t="s">
        <v>447</v>
      </c>
      <c r="C259" s="115" t="s">
        <v>441</v>
      </c>
      <c r="D259" s="57" t="s">
        <v>378</v>
      </c>
      <c r="E259" s="114" t="s">
        <v>444</v>
      </c>
      <c r="F259" s="36">
        <v>9907135.5999999996</v>
      </c>
      <c r="G259" s="36">
        <v>387887.8</v>
      </c>
      <c r="H259" s="36">
        <v>89376.2</v>
      </c>
      <c r="I259" s="36">
        <v>9401.5</v>
      </c>
      <c r="J259" s="36">
        <v>59240.4</v>
      </c>
      <c r="K259" s="36">
        <v>9049.2000000000007</v>
      </c>
      <c r="L259" s="36">
        <v>8234.6</v>
      </c>
      <c r="M259" s="36">
        <v>78006.899999999994</v>
      </c>
      <c r="N259" s="36">
        <v>110.7</v>
      </c>
      <c r="O259" s="36">
        <v>63902.2</v>
      </c>
      <c r="P259" s="36">
        <v>34861.599999999999</v>
      </c>
      <c r="Q259" s="36" t="s">
        <v>380</v>
      </c>
      <c r="R259" s="36">
        <v>33552.300000000003</v>
      </c>
      <c r="S259" s="36">
        <v>2152.1</v>
      </c>
    </row>
    <row r="260" spans="1:19" ht="25.5">
      <c r="A260" s="117" t="s">
        <v>604</v>
      </c>
      <c r="B260" s="117" t="s">
        <v>447</v>
      </c>
      <c r="C260" s="115" t="s">
        <v>441</v>
      </c>
      <c r="D260" s="57" t="s">
        <v>379</v>
      </c>
      <c r="E260" s="114" t="s">
        <v>444</v>
      </c>
      <c r="F260" s="36">
        <v>13225033.4</v>
      </c>
      <c r="G260" s="36">
        <v>793278</v>
      </c>
      <c r="H260" s="36">
        <v>316303.8</v>
      </c>
      <c r="I260" s="36">
        <v>29657.599999999999</v>
      </c>
      <c r="J260" s="36">
        <v>89662.6</v>
      </c>
      <c r="K260" s="36">
        <v>19159</v>
      </c>
      <c r="L260" s="36">
        <v>20587.900000000001</v>
      </c>
      <c r="M260" s="36">
        <v>117059.9</v>
      </c>
      <c r="N260" s="36">
        <v>117.2</v>
      </c>
      <c r="O260" s="36">
        <v>67481.5</v>
      </c>
      <c r="P260" s="36">
        <v>51552.6</v>
      </c>
      <c r="Q260" s="36" t="s">
        <v>380</v>
      </c>
      <c r="R260" s="36">
        <v>77013.100000000006</v>
      </c>
      <c r="S260" s="36">
        <v>4682.8</v>
      </c>
    </row>
    <row r="261" spans="1:19" ht="25.5">
      <c r="A261" s="117" t="s">
        <v>604</v>
      </c>
      <c r="B261" s="117" t="s">
        <v>448</v>
      </c>
      <c r="C261" s="114" t="s">
        <v>440</v>
      </c>
      <c r="D261" s="114" t="s">
        <v>377</v>
      </c>
      <c r="E261" s="114" t="s">
        <v>444</v>
      </c>
      <c r="F261" s="39">
        <v>3748215.3</v>
      </c>
      <c r="G261" s="39">
        <v>440554.3</v>
      </c>
      <c r="H261" s="39">
        <v>229241.2</v>
      </c>
      <c r="I261" s="39">
        <v>23986.2</v>
      </c>
      <c r="J261" s="39">
        <v>33906.800000000003</v>
      </c>
      <c r="K261" s="39">
        <v>16673.099999999999</v>
      </c>
      <c r="L261" s="39">
        <v>13180.5</v>
      </c>
      <c r="M261" s="39">
        <v>46234.5</v>
      </c>
      <c r="N261" s="39">
        <v>8.1999999999999993</v>
      </c>
      <c r="O261" s="39">
        <v>7600</v>
      </c>
      <c r="P261" s="39">
        <v>21382.1</v>
      </c>
      <c r="Q261" s="39" t="s">
        <v>380</v>
      </c>
      <c r="R261" s="39">
        <v>45482</v>
      </c>
      <c r="S261" s="39">
        <v>2859.7</v>
      </c>
    </row>
    <row r="262" spans="1:19" ht="25.5">
      <c r="A262" s="117" t="s">
        <v>604</v>
      </c>
      <c r="B262" s="117" t="s">
        <v>448</v>
      </c>
      <c r="C262" s="114" t="s">
        <v>440</v>
      </c>
      <c r="D262" s="114" t="s">
        <v>378</v>
      </c>
      <c r="E262" s="114" t="s">
        <v>444</v>
      </c>
      <c r="F262" s="39">
        <v>11034610.4</v>
      </c>
      <c r="G262" s="39">
        <v>456832.3</v>
      </c>
      <c r="H262" s="39">
        <v>101360.1</v>
      </c>
      <c r="I262" s="39">
        <v>10156.6</v>
      </c>
      <c r="J262" s="39">
        <v>65416.9</v>
      </c>
      <c r="K262" s="39">
        <v>8828.2000000000007</v>
      </c>
      <c r="L262" s="39">
        <v>9112</v>
      </c>
      <c r="M262" s="39">
        <v>83933.4</v>
      </c>
      <c r="N262" s="39">
        <v>118.7</v>
      </c>
      <c r="O262" s="39">
        <v>105248.5</v>
      </c>
      <c r="P262" s="39">
        <v>36881.199999999997</v>
      </c>
      <c r="Q262" s="39" t="s">
        <v>380</v>
      </c>
      <c r="R262" s="39">
        <v>33286.199999999997</v>
      </c>
      <c r="S262" s="39">
        <v>2490.6999999999998</v>
      </c>
    </row>
    <row r="263" spans="1:19" ht="25.5">
      <c r="A263" s="117" t="s">
        <v>604</v>
      </c>
      <c r="B263" s="117" t="s">
        <v>448</v>
      </c>
      <c r="C263" s="114" t="s">
        <v>440</v>
      </c>
      <c r="D263" s="114" t="s">
        <v>379</v>
      </c>
      <c r="E263" s="114" t="s">
        <v>444</v>
      </c>
      <c r="F263" s="39">
        <v>14782825.699999999</v>
      </c>
      <c r="G263" s="39">
        <v>897386.6</v>
      </c>
      <c r="H263" s="39">
        <v>330601.3</v>
      </c>
      <c r="I263" s="39">
        <v>34142.800000000003</v>
      </c>
      <c r="J263" s="39">
        <v>99323.7</v>
      </c>
      <c r="K263" s="39">
        <v>25501.3</v>
      </c>
      <c r="L263" s="39">
        <v>22292.400000000001</v>
      </c>
      <c r="M263" s="39">
        <v>130167.9</v>
      </c>
      <c r="N263" s="39">
        <v>126.9</v>
      </c>
      <c r="O263" s="39">
        <v>112848.5</v>
      </c>
      <c r="P263" s="39">
        <v>58263.3</v>
      </c>
      <c r="Q263" s="39" t="s">
        <v>380</v>
      </c>
      <c r="R263" s="39">
        <v>78768.2</v>
      </c>
      <c r="S263" s="39">
        <v>5350.4</v>
      </c>
    </row>
    <row r="264" spans="1:19" ht="25.5">
      <c r="A264" s="117" t="s">
        <v>604</v>
      </c>
      <c r="B264" s="117" t="s">
        <v>448</v>
      </c>
      <c r="C264" s="115" t="s">
        <v>441</v>
      </c>
      <c r="D264" s="115" t="s">
        <v>377</v>
      </c>
      <c r="E264" s="114" t="s">
        <v>444</v>
      </c>
      <c r="F264" s="37">
        <v>3809127.8</v>
      </c>
      <c r="G264" s="37">
        <v>473323.1</v>
      </c>
      <c r="H264" s="37">
        <v>241341</v>
      </c>
      <c r="I264" s="37">
        <v>23549.8</v>
      </c>
      <c r="J264" s="37">
        <v>36454</v>
      </c>
      <c r="K264" s="37">
        <v>16492.599999999999</v>
      </c>
      <c r="L264" s="37">
        <v>12329.1</v>
      </c>
      <c r="M264" s="37">
        <v>48099.1</v>
      </c>
      <c r="N264" s="37">
        <v>8.1</v>
      </c>
      <c r="O264" s="37">
        <v>10182.700000000001</v>
      </c>
      <c r="P264" s="37">
        <v>23243.4</v>
      </c>
      <c r="Q264" s="37" t="s">
        <v>380</v>
      </c>
      <c r="R264" s="37">
        <v>58838.9</v>
      </c>
      <c r="S264" s="37">
        <v>2784.5</v>
      </c>
    </row>
    <row r="265" spans="1:19" ht="25.5">
      <c r="A265" s="117" t="s">
        <v>604</v>
      </c>
      <c r="B265" s="117" t="s">
        <v>448</v>
      </c>
      <c r="C265" s="115" t="s">
        <v>441</v>
      </c>
      <c r="D265" s="115" t="s">
        <v>378</v>
      </c>
      <c r="E265" s="114" t="s">
        <v>444</v>
      </c>
      <c r="F265" s="37">
        <v>11147491.300000001</v>
      </c>
      <c r="G265" s="37">
        <v>465728</v>
      </c>
      <c r="H265" s="37">
        <v>101209.1</v>
      </c>
      <c r="I265" s="37">
        <v>10107.6</v>
      </c>
      <c r="J265" s="37">
        <v>64677</v>
      </c>
      <c r="K265" s="37">
        <v>9046.2000000000007</v>
      </c>
      <c r="L265" s="37">
        <v>10737.1</v>
      </c>
      <c r="M265" s="37">
        <v>85202.6</v>
      </c>
      <c r="N265" s="37">
        <v>113.8</v>
      </c>
      <c r="O265" s="37">
        <v>109336.6</v>
      </c>
      <c r="P265" s="37">
        <v>38070.1</v>
      </c>
      <c r="Q265" s="37" t="s">
        <v>380</v>
      </c>
      <c r="R265" s="37">
        <v>34916.6</v>
      </c>
      <c r="S265" s="37">
        <v>2311.1999999999998</v>
      </c>
    </row>
    <row r="266" spans="1:19" ht="25.5">
      <c r="A266" s="117" t="s">
        <v>604</v>
      </c>
      <c r="B266" s="117" t="s">
        <v>448</v>
      </c>
      <c r="C266" s="115" t="s">
        <v>441</v>
      </c>
      <c r="D266" s="115" t="s">
        <v>379</v>
      </c>
      <c r="E266" s="114" t="s">
        <v>444</v>
      </c>
      <c r="F266" s="37">
        <v>14956619.1</v>
      </c>
      <c r="G266" s="37">
        <v>939051.1</v>
      </c>
      <c r="H266" s="37">
        <v>342550.1</v>
      </c>
      <c r="I266" s="37">
        <v>33657.4</v>
      </c>
      <c r="J266" s="37">
        <v>101131</v>
      </c>
      <c r="K266" s="37">
        <v>25538.799999999999</v>
      </c>
      <c r="L266" s="37">
        <v>23066.2</v>
      </c>
      <c r="M266" s="37">
        <v>133301.70000000001</v>
      </c>
      <c r="N266" s="37">
        <v>122</v>
      </c>
      <c r="O266" s="37">
        <v>119519.3</v>
      </c>
      <c r="P266" s="37">
        <v>61313.5</v>
      </c>
      <c r="Q266" s="37" t="s">
        <v>380</v>
      </c>
      <c r="R266" s="37">
        <v>93755.5</v>
      </c>
      <c r="S266" s="37">
        <v>5095.6000000000004</v>
      </c>
    </row>
    <row r="267" spans="1:19" ht="25.5">
      <c r="A267" s="117" t="s">
        <v>604</v>
      </c>
      <c r="B267" s="117" t="s">
        <v>449</v>
      </c>
      <c r="C267" s="114" t="s">
        <v>440</v>
      </c>
      <c r="D267" s="114" t="s">
        <v>377</v>
      </c>
      <c r="E267" s="114" t="s">
        <v>444</v>
      </c>
      <c r="F267" s="39">
        <v>5332332.5</v>
      </c>
      <c r="G267" s="39">
        <v>616447.6</v>
      </c>
      <c r="H267" s="39">
        <v>325723.90000000002</v>
      </c>
      <c r="I267" s="39">
        <v>29610.2</v>
      </c>
      <c r="J267" s="39">
        <v>37906.1</v>
      </c>
      <c r="K267" s="39">
        <v>16316.7</v>
      </c>
      <c r="L267" s="39">
        <v>12146.4</v>
      </c>
      <c r="M267" s="39">
        <v>51745.9</v>
      </c>
      <c r="N267" s="39">
        <v>6.1</v>
      </c>
      <c r="O267" s="39">
        <v>44028.1</v>
      </c>
      <c r="P267" s="39">
        <v>23441.5</v>
      </c>
      <c r="Q267" s="39" t="s">
        <v>380</v>
      </c>
      <c r="R267" s="39">
        <v>32980.400000000001</v>
      </c>
      <c r="S267" s="39">
        <v>42542.3</v>
      </c>
    </row>
    <row r="268" spans="1:19" ht="25.5">
      <c r="A268" s="117" t="s">
        <v>604</v>
      </c>
      <c r="B268" s="117" t="s">
        <v>449</v>
      </c>
      <c r="C268" s="114" t="s">
        <v>440</v>
      </c>
      <c r="D268" s="114" t="s">
        <v>378</v>
      </c>
      <c r="E268" s="114" t="s">
        <v>444</v>
      </c>
      <c r="F268" s="39">
        <v>12691186.199999999</v>
      </c>
      <c r="G268" s="39">
        <v>610292.1</v>
      </c>
      <c r="H268" s="39">
        <v>171822.7</v>
      </c>
      <c r="I268" s="39">
        <v>10890</v>
      </c>
      <c r="J268" s="39">
        <v>73531</v>
      </c>
      <c r="K268" s="39">
        <v>8879.9</v>
      </c>
      <c r="L268" s="39">
        <v>9570.2000000000007</v>
      </c>
      <c r="M268" s="39">
        <v>105157.3</v>
      </c>
      <c r="N268" s="39">
        <v>115.5</v>
      </c>
      <c r="O268" s="39">
        <v>106998.3</v>
      </c>
      <c r="P268" s="39">
        <v>42670.9</v>
      </c>
      <c r="Q268" s="39" t="s">
        <v>380</v>
      </c>
      <c r="R268" s="39">
        <v>35778.300000000003</v>
      </c>
      <c r="S268" s="39">
        <v>44878.1</v>
      </c>
    </row>
    <row r="269" spans="1:19" ht="25.5">
      <c r="A269" s="117" t="s">
        <v>604</v>
      </c>
      <c r="B269" s="117" t="s">
        <v>449</v>
      </c>
      <c r="C269" s="114" t="s">
        <v>440</v>
      </c>
      <c r="D269" s="114" t="s">
        <v>379</v>
      </c>
      <c r="E269" s="114" t="s">
        <v>444</v>
      </c>
      <c r="F269" s="39">
        <v>18023518.699999999</v>
      </c>
      <c r="G269" s="39">
        <v>1226739.7</v>
      </c>
      <c r="H269" s="39">
        <v>497546.6</v>
      </c>
      <c r="I269" s="39">
        <v>40500.199999999997</v>
      </c>
      <c r="J269" s="39">
        <v>111437.1</v>
      </c>
      <c r="K269" s="39">
        <v>25196.6</v>
      </c>
      <c r="L269" s="39">
        <v>21716.6</v>
      </c>
      <c r="M269" s="39">
        <v>156903.20000000001</v>
      </c>
      <c r="N269" s="39">
        <v>121.6</v>
      </c>
      <c r="O269" s="39">
        <v>151026.4</v>
      </c>
      <c r="P269" s="39">
        <v>66112.399999999994</v>
      </c>
      <c r="Q269" s="39" t="s">
        <v>380</v>
      </c>
      <c r="R269" s="39">
        <v>68758.7</v>
      </c>
      <c r="S269" s="39">
        <v>87420.4</v>
      </c>
    </row>
    <row r="270" spans="1:19" ht="25.5">
      <c r="A270" s="117" t="s">
        <v>604</v>
      </c>
      <c r="B270" s="117" t="s">
        <v>449</v>
      </c>
      <c r="C270" s="115" t="s">
        <v>441</v>
      </c>
      <c r="D270" s="116" t="s">
        <v>377</v>
      </c>
      <c r="E270" s="114" t="s">
        <v>444</v>
      </c>
      <c r="F270" s="33">
        <v>5434764.5999999996</v>
      </c>
      <c r="G270" s="33">
        <v>591072.69999999995</v>
      </c>
      <c r="H270" s="33">
        <v>334661.90000000002</v>
      </c>
      <c r="I270" s="33">
        <v>29180.7</v>
      </c>
      <c r="J270" s="33">
        <v>36650.300000000003</v>
      </c>
      <c r="K270" s="33">
        <v>17384.400000000001</v>
      </c>
      <c r="L270" s="33">
        <v>12870.1</v>
      </c>
      <c r="M270" s="33">
        <v>54933.4</v>
      </c>
      <c r="N270" s="33">
        <v>6.1</v>
      </c>
      <c r="O270" s="33">
        <v>36799.4</v>
      </c>
      <c r="P270" s="33">
        <v>26279.5</v>
      </c>
      <c r="Q270" s="33" t="s">
        <v>380</v>
      </c>
      <c r="R270" s="33">
        <v>38260.800000000003</v>
      </c>
      <c r="S270" s="33">
        <v>4046</v>
      </c>
    </row>
    <row r="271" spans="1:19" ht="25.5">
      <c r="A271" s="117" t="s">
        <v>604</v>
      </c>
      <c r="B271" s="117" t="s">
        <v>449</v>
      </c>
      <c r="C271" s="115" t="s">
        <v>441</v>
      </c>
      <c r="D271" s="116" t="s">
        <v>378</v>
      </c>
      <c r="E271" s="114" t="s">
        <v>444</v>
      </c>
      <c r="F271" s="33">
        <v>12806853.5</v>
      </c>
      <c r="G271" s="33">
        <v>619898</v>
      </c>
      <c r="H271" s="33">
        <v>191565.4</v>
      </c>
      <c r="I271" s="33">
        <v>10537.5</v>
      </c>
      <c r="J271" s="33">
        <v>72847.7</v>
      </c>
      <c r="K271" s="33">
        <v>6890.3</v>
      </c>
      <c r="L271" s="33">
        <v>10399.200000000001</v>
      </c>
      <c r="M271" s="33">
        <v>104966.5</v>
      </c>
      <c r="N271" s="33">
        <v>108.1</v>
      </c>
      <c r="O271" s="33">
        <v>98341.1</v>
      </c>
      <c r="P271" s="33">
        <v>43847.1</v>
      </c>
      <c r="Q271" s="33" t="s">
        <v>380</v>
      </c>
      <c r="R271" s="33">
        <v>35478.699999999997</v>
      </c>
      <c r="S271" s="33">
        <v>44916.4</v>
      </c>
    </row>
    <row r="272" spans="1:19" ht="25.5">
      <c r="A272" s="117" t="s">
        <v>604</v>
      </c>
      <c r="B272" s="117" t="s">
        <v>449</v>
      </c>
      <c r="C272" s="115" t="s">
        <v>441</v>
      </c>
      <c r="D272" s="116" t="s">
        <v>379</v>
      </c>
      <c r="E272" s="114" t="s">
        <v>444</v>
      </c>
      <c r="F272" s="33">
        <v>18241618.100000001</v>
      </c>
      <c r="G272" s="33">
        <v>1210970.7</v>
      </c>
      <c r="H272" s="33">
        <v>526227.30000000005</v>
      </c>
      <c r="I272" s="33">
        <v>39718.1</v>
      </c>
      <c r="J272" s="33">
        <v>109498</v>
      </c>
      <c r="K272" s="33">
        <v>24274.7</v>
      </c>
      <c r="L272" s="33">
        <v>23269.3</v>
      </c>
      <c r="M272" s="33">
        <v>159899.79999999999</v>
      </c>
      <c r="N272" s="33">
        <v>114.3</v>
      </c>
      <c r="O272" s="33">
        <v>135140.5</v>
      </c>
      <c r="P272" s="33">
        <v>70126.600000000006</v>
      </c>
      <c r="Q272" s="33" t="s">
        <v>380</v>
      </c>
      <c r="R272" s="33">
        <v>73739.5</v>
      </c>
      <c r="S272" s="33">
        <v>48962.400000000001</v>
      </c>
    </row>
    <row r="273" spans="1:19" ht="25.5">
      <c r="A273" s="117" t="s">
        <v>604</v>
      </c>
      <c r="B273" s="117" t="s">
        <v>450</v>
      </c>
      <c r="C273" s="114" t="s">
        <v>440</v>
      </c>
      <c r="D273" s="114" t="s">
        <v>377</v>
      </c>
      <c r="E273" s="114" t="s">
        <v>444</v>
      </c>
      <c r="F273" s="39">
        <v>5797975.9000000004</v>
      </c>
      <c r="G273" s="39">
        <v>573596.80000000005</v>
      </c>
      <c r="H273" s="39">
        <v>298011</v>
      </c>
      <c r="I273" s="39">
        <v>22880.3</v>
      </c>
      <c r="J273" s="39">
        <v>36226</v>
      </c>
      <c r="K273" s="39">
        <v>17830.599999999999</v>
      </c>
      <c r="L273" s="39">
        <v>16426.099999999999</v>
      </c>
      <c r="M273" s="39">
        <v>54773.2</v>
      </c>
      <c r="N273" s="39">
        <v>10.3</v>
      </c>
      <c r="O273" s="39">
        <v>57197.1</v>
      </c>
      <c r="P273" s="39">
        <v>23771.4</v>
      </c>
      <c r="Q273" s="39" t="s">
        <v>380</v>
      </c>
      <c r="R273" s="39">
        <v>43357.3</v>
      </c>
      <c r="S273" s="39">
        <v>3113.7</v>
      </c>
    </row>
    <row r="274" spans="1:19" ht="25.5">
      <c r="A274" s="117" t="s">
        <v>604</v>
      </c>
      <c r="B274" s="117" t="s">
        <v>450</v>
      </c>
      <c r="C274" s="114" t="s">
        <v>440</v>
      </c>
      <c r="D274" s="114" t="s">
        <v>378</v>
      </c>
      <c r="E274" s="114" t="s">
        <v>444</v>
      </c>
      <c r="F274" s="39">
        <v>13436621.1</v>
      </c>
      <c r="G274" s="39">
        <v>623530.5</v>
      </c>
      <c r="H274" s="39">
        <v>197090.9</v>
      </c>
      <c r="I274" s="39">
        <v>10615.1</v>
      </c>
      <c r="J274" s="39">
        <v>77658.399999999994</v>
      </c>
      <c r="K274" s="39">
        <v>6927.1</v>
      </c>
      <c r="L274" s="39">
        <v>9449.7000000000007</v>
      </c>
      <c r="M274" s="39">
        <v>100958.9</v>
      </c>
      <c r="N274" s="39">
        <v>144</v>
      </c>
      <c r="O274" s="39">
        <v>99092.4</v>
      </c>
      <c r="P274" s="39">
        <v>46176.7</v>
      </c>
      <c r="Q274" s="39" t="s">
        <v>380</v>
      </c>
      <c r="R274" s="39">
        <v>30493.599999999999</v>
      </c>
      <c r="S274" s="39">
        <v>44923.6</v>
      </c>
    </row>
    <row r="275" spans="1:19" ht="25.5">
      <c r="A275" s="117" t="s">
        <v>604</v>
      </c>
      <c r="B275" s="117" t="s">
        <v>450</v>
      </c>
      <c r="C275" s="114" t="s">
        <v>440</v>
      </c>
      <c r="D275" s="114" t="s">
        <v>379</v>
      </c>
      <c r="E275" s="114" t="s">
        <v>444</v>
      </c>
      <c r="F275" s="39">
        <v>19581737.800000001</v>
      </c>
      <c r="G275" s="39">
        <v>1216015.3999999999</v>
      </c>
      <c r="H275" s="39">
        <v>499051.9</v>
      </c>
      <c r="I275" s="39">
        <v>34202</v>
      </c>
      <c r="J275" s="39">
        <v>117906</v>
      </c>
      <c r="K275" s="39">
        <v>24757.7</v>
      </c>
      <c r="L275" s="39">
        <v>26471.1</v>
      </c>
      <c r="M275" s="39">
        <v>162444</v>
      </c>
      <c r="N275" s="39">
        <v>154.30000000000001</v>
      </c>
      <c r="O275" s="39">
        <v>156304</v>
      </c>
      <c r="P275" s="39">
        <v>72122.600000000006</v>
      </c>
      <c r="Q275" s="39" t="s">
        <v>380</v>
      </c>
      <c r="R275" s="39">
        <v>74294</v>
      </c>
      <c r="S275" s="39">
        <v>48308</v>
      </c>
    </row>
    <row r="276" spans="1:19" ht="25.5">
      <c r="A276" s="117" t="s">
        <v>604</v>
      </c>
      <c r="B276" s="117" t="s">
        <v>439</v>
      </c>
      <c r="C276" s="114" t="s">
        <v>440</v>
      </c>
      <c r="D276" s="114" t="s">
        <v>377</v>
      </c>
      <c r="E276" s="114" t="s">
        <v>445</v>
      </c>
      <c r="F276" s="58">
        <v>2101323.5</v>
      </c>
      <c r="G276" s="58">
        <v>56238.6</v>
      </c>
      <c r="H276" s="58">
        <v>12873.6</v>
      </c>
      <c r="I276" s="58">
        <v>10026.700000000001</v>
      </c>
      <c r="J276" s="58">
        <v>2905.9</v>
      </c>
      <c r="K276" s="58">
        <v>53.5</v>
      </c>
      <c r="L276" s="58">
        <v>3606.7</v>
      </c>
      <c r="M276" s="58">
        <v>12344.8</v>
      </c>
      <c r="N276" s="58">
        <v>34.6</v>
      </c>
      <c r="O276" s="58">
        <v>1991.5</v>
      </c>
      <c r="P276" s="58">
        <v>3081.5</v>
      </c>
      <c r="Q276" s="39"/>
      <c r="R276" s="58">
        <v>7092.4</v>
      </c>
      <c r="S276" s="58">
        <v>2227.4</v>
      </c>
    </row>
    <row r="277" spans="1:19" ht="25.5">
      <c r="A277" s="117" t="s">
        <v>604</v>
      </c>
      <c r="B277" s="117" t="s">
        <v>439</v>
      </c>
      <c r="C277" s="114" t="s">
        <v>440</v>
      </c>
      <c r="D277" s="114" t="s">
        <v>378</v>
      </c>
      <c r="E277" s="114" t="s">
        <v>445</v>
      </c>
      <c r="F277" s="58">
        <v>24566191.899999999</v>
      </c>
      <c r="G277" s="58">
        <v>1034.3</v>
      </c>
      <c r="H277" s="58">
        <v>72.400000000000006</v>
      </c>
      <c r="I277" s="58">
        <v>437.5</v>
      </c>
      <c r="J277" s="58">
        <v>57.6</v>
      </c>
      <c r="K277" s="58" t="s">
        <v>380</v>
      </c>
      <c r="L277" s="58">
        <v>486.5</v>
      </c>
      <c r="M277" s="58">
        <v>53.6</v>
      </c>
      <c r="N277" s="58" t="s">
        <v>380</v>
      </c>
      <c r="O277" s="58">
        <v>-1498</v>
      </c>
      <c r="P277" s="58" t="s">
        <v>380</v>
      </c>
      <c r="Q277" s="39"/>
      <c r="R277" s="58">
        <v>1424.7</v>
      </c>
      <c r="S277" s="58" t="s">
        <v>380</v>
      </c>
    </row>
    <row r="278" spans="1:19" ht="25.5">
      <c r="A278" s="117" t="s">
        <v>604</v>
      </c>
      <c r="B278" s="117" t="s">
        <v>439</v>
      </c>
      <c r="C278" s="114" t="s">
        <v>440</v>
      </c>
      <c r="D278" s="114" t="s">
        <v>379</v>
      </c>
      <c r="E278" s="114" t="s">
        <v>445</v>
      </c>
      <c r="F278" s="58">
        <v>26667515.5</v>
      </c>
      <c r="G278" s="58">
        <v>57272.9</v>
      </c>
      <c r="H278" s="58">
        <v>12946.1</v>
      </c>
      <c r="I278" s="58">
        <v>10464.1</v>
      </c>
      <c r="J278" s="58">
        <v>2963.5</v>
      </c>
      <c r="K278" s="58">
        <v>53.5</v>
      </c>
      <c r="L278" s="58">
        <v>4093.2</v>
      </c>
      <c r="M278" s="58">
        <v>12398.4</v>
      </c>
      <c r="N278" s="58">
        <v>34.6</v>
      </c>
      <c r="O278" s="58">
        <v>493.5</v>
      </c>
      <c r="P278" s="58">
        <v>3081.5</v>
      </c>
      <c r="Q278" s="39"/>
      <c r="R278" s="58">
        <v>8517.2000000000007</v>
      </c>
      <c r="S278" s="58">
        <v>2227.4</v>
      </c>
    </row>
    <row r="279" spans="1:19" ht="25.5">
      <c r="A279" s="117" t="s">
        <v>604</v>
      </c>
      <c r="B279" s="117" t="s">
        <v>439</v>
      </c>
      <c r="C279" s="115" t="s">
        <v>441</v>
      </c>
      <c r="D279" s="115" t="s">
        <v>377</v>
      </c>
      <c r="E279" s="114" t="s">
        <v>445</v>
      </c>
      <c r="F279" s="59">
        <v>2024820.4</v>
      </c>
      <c r="G279" s="59">
        <v>59217.8</v>
      </c>
      <c r="H279" s="59">
        <v>10001.799999999999</v>
      </c>
      <c r="I279" s="59">
        <v>10635.2</v>
      </c>
      <c r="J279" s="59">
        <v>3997.7</v>
      </c>
      <c r="K279" s="59">
        <v>210.2</v>
      </c>
      <c r="L279" s="59">
        <v>3835.8</v>
      </c>
      <c r="M279" s="59">
        <v>14303.6</v>
      </c>
      <c r="N279" s="59">
        <v>27.2</v>
      </c>
      <c r="O279" s="59">
        <v>3004.1</v>
      </c>
      <c r="P279" s="59">
        <v>2876.7</v>
      </c>
      <c r="Q279" s="38"/>
      <c r="R279" s="59">
        <v>9041.9</v>
      </c>
      <c r="S279" s="59">
        <v>1283.5</v>
      </c>
    </row>
    <row r="280" spans="1:19" ht="25.5">
      <c r="A280" s="117" t="s">
        <v>604</v>
      </c>
      <c r="B280" s="117" t="s">
        <v>439</v>
      </c>
      <c r="C280" s="115" t="s">
        <v>441</v>
      </c>
      <c r="D280" s="115" t="s">
        <v>378</v>
      </c>
      <c r="E280" s="114" t="s">
        <v>445</v>
      </c>
      <c r="F280" s="59">
        <v>29940984.100000001</v>
      </c>
      <c r="G280" s="59">
        <v>1680</v>
      </c>
      <c r="H280" s="59">
        <v>90</v>
      </c>
      <c r="I280" s="59">
        <v>448</v>
      </c>
      <c r="J280" s="59">
        <v>2.4</v>
      </c>
      <c r="K280" s="59" t="s">
        <v>380</v>
      </c>
      <c r="L280" s="59">
        <v>486.8</v>
      </c>
      <c r="M280" s="59">
        <v>53.6</v>
      </c>
      <c r="N280" s="59" t="s">
        <v>380</v>
      </c>
      <c r="O280" s="59">
        <v>-862.1</v>
      </c>
      <c r="P280" s="59" t="s">
        <v>380</v>
      </c>
      <c r="Q280" s="38"/>
      <c r="R280" s="59">
        <v>1442.7</v>
      </c>
      <c r="S280" s="59">
        <v>18.600000000000001</v>
      </c>
    </row>
    <row r="281" spans="1:19" ht="25.5">
      <c r="A281" s="117" t="s">
        <v>604</v>
      </c>
      <c r="B281" s="117" t="s">
        <v>439</v>
      </c>
      <c r="C281" s="115" t="s">
        <v>441</v>
      </c>
      <c r="D281" s="115" t="s">
        <v>379</v>
      </c>
      <c r="E281" s="114" t="s">
        <v>445</v>
      </c>
      <c r="F281" s="59">
        <v>31965804.5</v>
      </c>
      <c r="G281" s="59">
        <v>60897.8</v>
      </c>
      <c r="H281" s="59">
        <v>10091.799999999999</v>
      </c>
      <c r="I281" s="59">
        <v>11083.3</v>
      </c>
      <c r="J281" s="59">
        <v>4000.1</v>
      </c>
      <c r="K281" s="59">
        <v>210.2</v>
      </c>
      <c r="L281" s="59">
        <v>4322.6000000000004</v>
      </c>
      <c r="M281" s="59">
        <v>14357.3</v>
      </c>
      <c r="N281" s="59">
        <v>27.2</v>
      </c>
      <c r="O281" s="59">
        <v>2142</v>
      </c>
      <c r="P281" s="59">
        <v>2876.7</v>
      </c>
      <c r="Q281" s="38"/>
      <c r="R281" s="59">
        <v>10484.6</v>
      </c>
      <c r="S281" s="59">
        <v>1302.0999999999999</v>
      </c>
    </row>
    <row r="282" spans="1:19" ht="25.5">
      <c r="A282" s="117" t="s">
        <v>604</v>
      </c>
      <c r="B282" s="117" t="s">
        <v>447</v>
      </c>
      <c r="C282" s="114" t="s">
        <v>440</v>
      </c>
      <c r="D282" s="114" t="s">
        <v>377</v>
      </c>
      <c r="E282" s="114" t="s">
        <v>445</v>
      </c>
      <c r="F282" s="58">
        <v>3528607.3</v>
      </c>
      <c r="G282" s="58">
        <v>62334.3</v>
      </c>
      <c r="H282" s="58">
        <v>10212.200000000001</v>
      </c>
      <c r="I282" s="58">
        <v>11275.2</v>
      </c>
      <c r="J282" s="58">
        <v>5838</v>
      </c>
      <c r="K282" s="58">
        <v>154.1</v>
      </c>
      <c r="L282" s="58">
        <v>5295</v>
      </c>
      <c r="M282" s="58">
        <v>16121.9</v>
      </c>
      <c r="N282" s="58">
        <v>26.9</v>
      </c>
      <c r="O282" s="58">
        <v>2773.6</v>
      </c>
      <c r="P282" s="58">
        <v>1696.7</v>
      </c>
      <c r="Q282" s="39"/>
      <c r="R282" s="58">
        <v>6863.1</v>
      </c>
      <c r="S282" s="58">
        <v>2077.6</v>
      </c>
    </row>
    <row r="283" spans="1:19" ht="25.5">
      <c r="A283" s="117" t="s">
        <v>604</v>
      </c>
      <c r="B283" s="117" t="s">
        <v>447</v>
      </c>
      <c r="C283" s="114" t="s">
        <v>440</v>
      </c>
      <c r="D283" s="114" t="s">
        <v>378</v>
      </c>
      <c r="E283" s="114" t="s">
        <v>445</v>
      </c>
      <c r="F283" s="58">
        <v>28147948.300000001</v>
      </c>
      <c r="G283" s="58">
        <v>4220.3</v>
      </c>
      <c r="H283" s="58">
        <v>119.6</v>
      </c>
      <c r="I283" s="58">
        <v>313.89999999999998</v>
      </c>
      <c r="J283" s="58">
        <v>2.6</v>
      </c>
      <c r="K283" s="58" t="s">
        <v>380</v>
      </c>
      <c r="L283" s="58">
        <v>550</v>
      </c>
      <c r="M283" s="58">
        <v>59.3</v>
      </c>
      <c r="N283" s="58" t="s">
        <v>380</v>
      </c>
      <c r="O283" s="58">
        <v>3225</v>
      </c>
      <c r="P283" s="58" t="s">
        <v>380</v>
      </c>
      <c r="Q283" s="39"/>
      <c r="R283" s="58">
        <v>-50</v>
      </c>
      <c r="S283" s="58" t="s">
        <v>380</v>
      </c>
    </row>
    <row r="284" spans="1:19" ht="25.5">
      <c r="A284" s="117" t="s">
        <v>604</v>
      </c>
      <c r="B284" s="117" t="s">
        <v>447</v>
      </c>
      <c r="C284" s="114" t="s">
        <v>440</v>
      </c>
      <c r="D284" s="114" t="s">
        <v>379</v>
      </c>
      <c r="E284" s="114" t="s">
        <v>445</v>
      </c>
      <c r="F284" s="58">
        <v>31676555.600000001</v>
      </c>
      <c r="G284" s="58">
        <v>66554.600000000006</v>
      </c>
      <c r="H284" s="58">
        <v>10331.799999999999</v>
      </c>
      <c r="I284" s="58">
        <v>11589.1</v>
      </c>
      <c r="J284" s="58">
        <v>5840.6</v>
      </c>
      <c r="K284" s="58">
        <v>154.1</v>
      </c>
      <c r="L284" s="58">
        <v>5845</v>
      </c>
      <c r="M284" s="58">
        <v>16181.2</v>
      </c>
      <c r="N284" s="58">
        <v>26.9</v>
      </c>
      <c r="O284" s="58">
        <v>5998.6</v>
      </c>
      <c r="P284" s="58">
        <v>1696.7</v>
      </c>
      <c r="Q284" s="39"/>
      <c r="R284" s="58">
        <v>6813</v>
      </c>
      <c r="S284" s="58">
        <v>2077.6</v>
      </c>
    </row>
    <row r="285" spans="1:19" ht="25.5">
      <c r="A285" s="117" t="s">
        <v>604</v>
      </c>
      <c r="B285" s="117" t="s">
        <v>447</v>
      </c>
      <c r="C285" s="115" t="s">
        <v>441</v>
      </c>
      <c r="D285" s="57" t="s">
        <v>377</v>
      </c>
      <c r="E285" s="114" t="s">
        <v>445</v>
      </c>
      <c r="F285" s="36">
        <v>3309885.7</v>
      </c>
      <c r="G285" s="36">
        <v>68761.7</v>
      </c>
      <c r="H285" s="36">
        <v>10260.700000000001</v>
      </c>
      <c r="I285" s="36">
        <v>12790.2</v>
      </c>
      <c r="J285" s="36">
        <v>5871</v>
      </c>
      <c r="K285" s="36">
        <v>90.9</v>
      </c>
      <c r="L285" s="36">
        <v>5505.2</v>
      </c>
      <c r="M285" s="36">
        <v>16175.2</v>
      </c>
      <c r="N285" s="36">
        <v>26.9</v>
      </c>
      <c r="O285" s="36">
        <v>5738</v>
      </c>
      <c r="P285" s="36">
        <v>1812.9</v>
      </c>
      <c r="Q285" s="36"/>
      <c r="R285" s="36">
        <v>7440.9</v>
      </c>
      <c r="S285" s="36">
        <v>3049.9</v>
      </c>
    </row>
    <row r="286" spans="1:19" ht="25.5">
      <c r="A286" s="117" t="s">
        <v>604</v>
      </c>
      <c r="B286" s="117" t="s">
        <v>447</v>
      </c>
      <c r="C286" s="115" t="s">
        <v>441</v>
      </c>
      <c r="D286" s="57" t="s">
        <v>378</v>
      </c>
      <c r="E286" s="114" t="s">
        <v>445</v>
      </c>
      <c r="F286" s="36">
        <v>32721469.199999999</v>
      </c>
      <c r="G286" s="36">
        <v>5619</v>
      </c>
      <c r="H286" s="36">
        <v>115.9</v>
      </c>
      <c r="I286" s="36">
        <v>328.7</v>
      </c>
      <c r="J286" s="36">
        <v>2.4</v>
      </c>
      <c r="K286" s="36" t="s">
        <v>380</v>
      </c>
      <c r="L286" s="36">
        <v>550</v>
      </c>
      <c r="M286" s="36">
        <v>55.3</v>
      </c>
      <c r="N286" s="36" t="s">
        <v>380</v>
      </c>
      <c r="O286" s="36">
        <v>4616.7</v>
      </c>
      <c r="P286" s="36" t="s">
        <v>380</v>
      </c>
      <c r="Q286" s="36"/>
      <c r="R286" s="36">
        <v>-50</v>
      </c>
      <c r="S286" s="36" t="s">
        <v>380</v>
      </c>
    </row>
    <row r="287" spans="1:19" ht="25.5">
      <c r="A287" s="117" t="s">
        <v>604</v>
      </c>
      <c r="B287" s="117" t="s">
        <v>447</v>
      </c>
      <c r="C287" s="115" t="s">
        <v>441</v>
      </c>
      <c r="D287" s="57" t="s">
        <v>379</v>
      </c>
      <c r="E287" s="114" t="s">
        <v>445</v>
      </c>
      <c r="F287" s="36">
        <v>36031354.899999999</v>
      </c>
      <c r="G287" s="36">
        <v>74380.7</v>
      </c>
      <c r="H287" s="36">
        <v>10376.6</v>
      </c>
      <c r="I287" s="36">
        <v>13118.9</v>
      </c>
      <c r="J287" s="36">
        <v>5873.3</v>
      </c>
      <c r="K287" s="36">
        <v>90.9</v>
      </c>
      <c r="L287" s="36">
        <v>6055.2</v>
      </c>
      <c r="M287" s="36">
        <v>16230.5</v>
      </c>
      <c r="N287" s="36">
        <v>26.9</v>
      </c>
      <c r="O287" s="36">
        <v>10354.700000000001</v>
      </c>
      <c r="P287" s="36">
        <v>1812.9</v>
      </c>
      <c r="Q287" s="36"/>
      <c r="R287" s="36">
        <v>7390.8</v>
      </c>
      <c r="S287" s="36">
        <v>3049.9</v>
      </c>
    </row>
    <row r="288" spans="1:19" ht="25.5">
      <c r="A288" s="117" t="s">
        <v>604</v>
      </c>
      <c r="B288" s="117" t="s">
        <v>448</v>
      </c>
      <c r="C288" s="114" t="s">
        <v>440</v>
      </c>
      <c r="D288" s="114" t="s">
        <v>377</v>
      </c>
      <c r="E288" s="114" t="s">
        <v>445</v>
      </c>
      <c r="F288" s="58">
        <v>3650185.5</v>
      </c>
      <c r="G288" s="58">
        <v>88010</v>
      </c>
      <c r="H288" s="58">
        <v>22342.3</v>
      </c>
      <c r="I288" s="58">
        <v>13426.4</v>
      </c>
      <c r="J288" s="58">
        <v>7145.4</v>
      </c>
      <c r="K288" s="58">
        <v>317</v>
      </c>
      <c r="L288" s="58">
        <v>5460.5</v>
      </c>
      <c r="M288" s="58">
        <v>18409.2</v>
      </c>
      <c r="N288" s="58">
        <v>26.5</v>
      </c>
      <c r="O288" s="58">
        <v>10807.7</v>
      </c>
      <c r="P288" s="58">
        <v>1597.4</v>
      </c>
      <c r="Q288" s="39"/>
      <c r="R288" s="58">
        <v>7335.2</v>
      </c>
      <c r="S288" s="58">
        <v>1142.3</v>
      </c>
    </row>
    <row r="289" spans="1:19" ht="25.5">
      <c r="A289" s="117" t="s">
        <v>604</v>
      </c>
      <c r="B289" s="117" t="s">
        <v>448</v>
      </c>
      <c r="C289" s="114" t="s">
        <v>440</v>
      </c>
      <c r="D289" s="114" t="s">
        <v>378</v>
      </c>
      <c r="E289" s="114" t="s">
        <v>445</v>
      </c>
      <c r="F289" s="58">
        <v>31656011.699999999</v>
      </c>
      <c r="G289" s="58">
        <v>5816</v>
      </c>
      <c r="H289" s="58">
        <v>100.8</v>
      </c>
      <c r="I289" s="58">
        <v>173.6</v>
      </c>
      <c r="J289" s="58" t="s">
        <v>380</v>
      </c>
      <c r="K289" s="58" t="s">
        <v>380</v>
      </c>
      <c r="L289" s="58">
        <v>550</v>
      </c>
      <c r="M289" s="58">
        <v>58.8</v>
      </c>
      <c r="N289" s="58" t="s">
        <v>380</v>
      </c>
      <c r="O289" s="58">
        <v>4852.8</v>
      </c>
      <c r="P289" s="58" t="s">
        <v>380</v>
      </c>
      <c r="Q289" s="39"/>
      <c r="R289" s="58">
        <v>80</v>
      </c>
      <c r="S289" s="58" t="s">
        <v>380</v>
      </c>
    </row>
    <row r="290" spans="1:19" ht="25.5">
      <c r="A290" s="117" t="s">
        <v>604</v>
      </c>
      <c r="B290" s="117" t="s">
        <v>448</v>
      </c>
      <c r="C290" s="114" t="s">
        <v>440</v>
      </c>
      <c r="D290" s="114" t="s">
        <v>379</v>
      </c>
      <c r="E290" s="114" t="s">
        <v>445</v>
      </c>
      <c r="F290" s="58">
        <v>35306197.200000003</v>
      </c>
      <c r="G290" s="58">
        <v>93826</v>
      </c>
      <c r="H290" s="58">
        <v>22443.1</v>
      </c>
      <c r="I290" s="58">
        <v>13600</v>
      </c>
      <c r="J290" s="58">
        <v>7145.4</v>
      </c>
      <c r="K290" s="58">
        <v>317</v>
      </c>
      <c r="L290" s="58">
        <v>6010.5</v>
      </c>
      <c r="M290" s="58">
        <v>18468.099999999999</v>
      </c>
      <c r="N290" s="58">
        <v>26.5</v>
      </c>
      <c r="O290" s="58">
        <v>15660.5</v>
      </c>
      <c r="P290" s="58">
        <v>1597.4</v>
      </c>
      <c r="Q290" s="39"/>
      <c r="R290" s="58">
        <v>7415.3</v>
      </c>
      <c r="S290" s="58">
        <v>1142.3</v>
      </c>
    </row>
    <row r="291" spans="1:19" ht="25.5">
      <c r="A291" s="117" t="s">
        <v>604</v>
      </c>
      <c r="B291" s="117" t="s">
        <v>448</v>
      </c>
      <c r="C291" s="115" t="s">
        <v>441</v>
      </c>
      <c r="D291" s="115" t="s">
        <v>377</v>
      </c>
      <c r="E291" s="114" t="s">
        <v>445</v>
      </c>
      <c r="F291" s="37">
        <v>4081623.7</v>
      </c>
      <c r="G291" s="37">
        <v>85442.7</v>
      </c>
      <c r="H291" s="37">
        <v>21909.5</v>
      </c>
      <c r="I291" s="37">
        <v>14695.4</v>
      </c>
      <c r="J291" s="37">
        <v>6250.7</v>
      </c>
      <c r="K291" s="37">
        <v>167.3</v>
      </c>
      <c r="L291" s="37">
        <v>6061.9</v>
      </c>
      <c r="M291" s="37">
        <v>18923.7</v>
      </c>
      <c r="N291" s="37">
        <v>26.5</v>
      </c>
      <c r="O291" s="37">
        <v>8760</v>
      </c>
      <c r="P291" s="37">
        <v>1485.2</v>
      </c>
      <c r="Q291" s="37"/>
      <c r="R291" s="37">
        <v>5695.1</v>
      </c>
      <c r="S291" s="37">
        <v>1467.6</v>
      </c>
    </row>
    <row r="292" spans="1:19" ht="25.5">
      <c r="A292" s="117" t="s">
        <v>604</v>
      </c>
      <c r="B292" s="117" t="s">
        <v>448</v>
      </c>
      <c r="C292" s="115" t="s">
        <v>441</v>
      </c>
      <c r="D292" s="115" t="s">
        <v>378</v>
      </c>
      <c r="E292" s="114" t="s">
        <v>445</v>
      </c>
      <c r="F292" s="37">
        <v>35211218.399999999</v>
      </c>
      <c r="G292" s="37">
        <v>3530.5</v>
      </c>
      <c r="H292" s="37">
        <v>79.5</v>
      </c>
      <c r="I292" s="37">
        <v>173.6</v>
      </c>
      <c r="J292" s="37" t="s">
        <v>380</v>
      </c>
      <c r="K292" s="37" t="s">
        <v>380</v>
      </c>
      <c r="L292" s="37">
        <v>550</v>
      </c>
      <c r="M292" s="37">
        <v>1257.7</v>
      </c>
      <c r="N292" s="37" t="s">
        <v>380</v>
      </c>
      <c r="O292" s="37">
        <v>1389.7</v>
      </c>
      <c r="P292" s="37" t="s">
        <v>380</v>
      </c>
      <c r="Q292" s="37"/>
      <c r="R292" s="37">
        <v>80</v>
      </c>
      <c r="S292" s="37" t="s">
        <v>380</v>
      </c>
    </row>
    <row r="293" spans="1:19" ht="25.5">
      <c r="A293" s="117" t="s">
        <v>604</v>
      </c>
      <c r="B293" s="117" t="s">
        <v>448</v>
      </c>
      <c r="C293" s="115" t="s">
        <v>441</v>
      </c>
      <c r="D293" s="115" t="s">
        <v>379</v>
      </c>
      <c r="E293" s="114" t="s">
        <v>445</v>
      </c>
      <c r="F293" s="37">
        <v>39292842.100000001</v>
      </c>
      <c r="G293" s="37">
        <v>88973.2</v>
      </c>
      <c r="H293" s="37">
        <v>21989</v>
      </c>
      <c r="I293" s="37">
        <v>14869</v>
      </c>
      <c r="J293" s="37">
        <v>6250.7</v>
      </c>
      <c r="K293" s="37">
        <v>167.3</v>
      </c>
      <c r="L293" s="37">
        <v>6611.9</v>
      </c>
      <c r="M293" s="37">
        <v>20181.3</v>
      </c>
      <c r="N293" s="37">
        <v>26.5</v>
      </c>
      <c r="O293" s="37">
        <v>10149.6</v>
      </c>
      <c r="P293" s="37">
        <v>1485.2</v>
      </c>
      <c r="Q293" s="37"/>
      <c r="R293" s="37">
        <v>5775.1</v>
      </c>
      <c r="S293" s="37">
        <v>1467.6</v>
      </c>
    </row>
    <row r="294" spans="1:19" ht="25.5">
      <c r="A294" s="117" t="s">
        <v>604</v>
      </c>
      <c r="B294" s="117" t="s">
        <v>449</v>
      </c>
      <c r="C294" s="114" t="s">
        <v>440</v>
      </c>
      <c r="D294" s="114" t="s">
        <v>377</v>
      </c>
      <c r="E294" s="114" t="s">
        <v>445</v>
      </c>
      <c r="F294" s="58">
        <v>3322946.8</v>
      </c>
      <c r="G294" s="58">
        <v>113041.9</v>
      </c>
      <c r="H294" s="58">
        <v>23130.2</v>
      </c>
      <c r="I294" s="58">
        <v>27128.5</v>
      </c>
      <c r="J294" s="58">
        <v>7409.9</v>
      </c>
      <c r="K294" s="58">
        <v>344.1</v>
      </c>
      <c r="L294" s="58">
        <v>7928.1</v>
      </c>
      <c r="M294" s="58">
        <v>19706.8</v>
      </c>
      <c r="N294" s="58">
        <v>22.9</v>
      </c>
      <c r="O294" s="58">
        <v>16343.6</v>
      </c>
      <c r="P294" s="58">
        <v>1139</v>
      </c>
      <c r="Q294" s="39"/>
      <c r="R294" s="58">
        <v>6903.4</v>
      </c>
      <c r="S294" s="58">
        <v>2985.1</v>
      </c>
    </row>
    <row r="295" spans="1:19" ht="25.5">
      <c r="A295" s="117" t="s">
        <v>604</v>
      </c>
      <c r="B295" s="117" t="s">
        <v>449</v>
      </c>
      <c r="C295" s="114" t="s">
        <v>440</v>
      </c>
      <c r="D295" s="114" t="s">
        <v>378</v>
      </c>
      <c r="E295" s="114" t="s">
        <v>445</v>
      </c>
      <c r="F295" s="58">
        <v>36305336.799999997</v>
      </c>
      <c r="G295" s="58">
        <v>11791.2</v>
      </c>
      <c r="H295" s="58">
        <v>163.69999999999999</v>
      </c>
      <c r="I295" s="58">
        <v>252</v>
      </c>
      <c r="J295" s="58">
        <v>672.2</v>
      </c>
      <c r="K295" s="58" t="s">
        <v>380</v>
      </c>
      <c r="L295" s="58">
        <v>550</v>
      </c>
      <c r="M295" s="58">
        <v>5.8</v>
      </c>
      <c r="N295" s="58" t="s">
        <v>380</v>
      </c>
      <c r="O295" s="58">
        <v>10197.4</v>
      </c>
      <c r="P295" s="58" t="s">
        <v>380</v>
      </c>
      <c r="Q295" s="39"/>
      <c r="R295" s="58">
        <v>-50</v>
      </c>
      <c r="S295" s="58" t="s">
        <v>380</v>
      </c>
    </row>
    <row r="296" spans="1:19" ht="25.5">
      <c r="A296" s="117" t="s">
        <v>604</v>
      </c>
      <c r="B296" s="117" t="s">
        <v>449</v>
      </c>
      <c r="C296" s="114" t="s">
        <v>440</v>
      </c>
      <c r="D296" s="114" t="s">
        <v>379</v>
      </c>
      <c r="E296" s="114" t="s">
        <v>445</v>
      </c>
      <c r="F296" s="58">
        <v>39628283.600000001</v>
      </c>
      <c r="G296" s="58">
        <v>124833.1</v>
      </c>
      <c r="H296" s="58">
        <v>23294</v>
      </c>
      <c r="I296" s="58">
        <v>27380.6</v>
      </c>
      <c r="J296" s="58">
        <v>8082.1</v>
      </c>
      <c r="K296" s="58">
        <v>344.1</v>
      </c>
      <c r="L296" s="58">
        <v>8478.1</v>
      </c>
      <c r="M296" s="58">
        <v>19712.599999999999</v>
      </c>
      <c r="N296" s="58">
        <v>22.9</v>
      </c>
      <c r="O296" s="58">
        <v>26541</v>
      </c>
      <c r="P296" s="58">
        <v>1139</v>
      </c>
      <c r="Q296" s="39"/>
      <c r="R296" s="58">
        <v>6853.4</v>
      </c>
      <c r="S296" s="58">
        <v>2985.1</v>
      </c>
    </row>
    <row r="297" spans="1:19" ht="25.5">
      <c r="A297" s="117" t="s">
        <v>604</v>
      </c>
      <c r="B297" s="117" t="s">
        <v>449</v>
      </c>
      <c r="C297" s="115" t="s">
        <v>441</v>
      </c>
      <c r="D297" s="116" t="s">
        <v>377</v>
      </c>
      <c r="E297" s="114" t="s">
        <v>445</v>
      </c>
      <c r="F297" s="36">
        <v>3291308.1</v>
      </c>
      <c r="G297" s="36">
        <v>109919.8</v>
      </c>
      <c r="H297" s="36">
        <v>22672.1</v>
      </c>
      <c r="I297" s="36">
        <v>28102.3</v>
      </c>
      <c r="J297" s="36">
        <v>6568.4</v>
      </c>
      <c r="K297" s="36">
        <v>495.6</v>
      </c>
      <c r="L297" s="36">
        <v>5300.9</v>
      </c>
      <c r="M297" s="36">
        <v>18968.599999999999</v>
      </c>
      <c r="N297" s="36">
        <v>22.9</v>
      </c>
      <c r="O297" s="36">
        <v>13851.5</v>
      </c>
      <c r="P297" s="36">
        <v>1158.7</v>
      </c>
      <c r="Q297" s="33"/>
      <c r="R297" s="36">
        <v>10593</v>
      </c>
      <c r="S297" s="36">
        <v>2185.8000000000002</v>
      </c>
    </row>
    <row r="298" spans="1:19" ht="25.5">
      <c r="A298" s="117" t="s">
        <v>604</v>
      </c>
      <c r="B298" s="117" t="s">
        <v>449</v>
      </c>
      <c r="C298" s="115" t="s">
        <v>441</v>
      </c>
      <c r="D298" s="116" t="s">
        <v>378</v>
      </c>
      <c r="E298" s="114" t="s">
        <v>445</v>
      </c>
      <c r="F298" s="36">
        <v>35019389.899999999</v>
      </c>
      <c r="G298" s="36">
        <v>12335.7</v>
      </c>
      <c r="H298" s="36">
        <v>335.4</v>
      </c>
      <c r="I298" s="36">
        <v>248.7</v>
      </c>
      <c r="J298" s="36">
        <v>451.8</v>
      </c>
      <c r="K298" s="36" t="s">
        <v>380</v>
      </c>
      <c r="L298" s="36">
        <v>554.79999999999995</v>
      </c>
      <c r="M298" s="36">
        <v>9.6</v>
      </c>
      <c r="N298" s="36" t="s">
        <v>380</v>
      </c>
      <c r="O298" s="36">
        <v>9935.4</v>
      </c>
      <c r="P298" s="36" t="s">
        <v>380</v>
      </c>
      <c r="Q298" s="33"/>
      <c r="R298" s="36">
        <v>762.5</v>
      </c>
      <c r="S298" s="36">
        <v>37.5</v>
      </c>
    </row>
    <row r="299" spans="1:19" ht="25.5">
      <c r="A299" s="117" t="s">
        <v>604</v>
      </c>
      <c r="B299" s="117" t="s">
        <v>449</v>
      </c>
      <c r="C299" s="115" t="s">
        <v>441</v>
      </c>
      <c r="D299" s="116" t="s">
        <v>379</v>
      </c>
      <c r="E299" s="114" t="s">
        <v>445</v>
      </c>
      <c r="F299" s="36">
        <v>38310698</v>
      </c>
      <c r="G299" s="36">
        <v>122255.5</v>
      </c>
      <c r="H299" s="36">
        <v>23007.5</v>
      </c>
      <c r="I299" s="36">
        <v>28351</v>
      </c>
      <c r="J299" s="36">
        <v>7020.2</v>
      </c>
      <c r="K299" s="36">
        <v>495.6</v>
      </c>
      <c r="L299" s="36">
        <v>5855.7</v>
      </c>
      <c r="M299" s="36">
        <v>18978.099999999999</v>
      </c>
      <c r="N299" s="36">
        <v>22.9</v>
      </c>
      <c r="O299" s="36">
        <v>23786.9</v>
      </c>
      <c r="P299" s="36">
        <v>1158.7</v>
      </c>
      <c r="Q299" s="33"/>
      <c r="R299" s="36">
        <v>11355.5</v>
      </c>
      <c r="S299" s="36">
        <v>2223.3000000000002</v>
      </c>
    </row>
    <row r="300" spans="1:19" ht="25.5">
      <c r="A300" s="117" t="s">
        <v>604</v>
      </c>
      <c r="B300" s="117" t="s">
        <v>450</v>
      </c>
      <c r="C300" s="114" t="s">
        <v>440</v>
      </c>
      <c r="D300" s="114" t="s">
        <v>377</v>
      </c>
      <c r="E300" s="114" t="s">
        <v>445</v>
      </c>
      <c r="F300" s="58">
        <v>3534470.7</v>
      </c>
      <c r="G300" s="58">
        <v>121004.9</v>
      </c>
      <c r="H300" s="58">
        <v>25034.6</v>
      </c>
      <c r="I300" s="58">
        <v>27373.4</v>
      </c>
      <c r="J300" s="58">
        <v>7518.7</v>
      </c>
      <c r="K300" s="58">
        <v>2111.1</v>
      </c>
      <c r="L300" s="58">
        <v>8231.2999999999993</v>
      </c>
      <c r="M300" s="58">
        <v>20030.3</v>
      </c>
      <c r="N300" s="58" t="s">
        <v>380</v>
      </c>
      <c r="O300" s="58">
        <v>10659</v>
      </c>
      <c r="P300" s="58">
        <v>2077.1</v>
      </c>
      <c r="Q300" s="39"/>
      <c r="R300" s="58">
        <v>10400.799999999999</v>
      </c>
      <c r="S300" s="58">
        <v>7568.7</v>
      </c>
    </row>
    <row r="301" spans="1:19" ht="25.5">
      <c r="A301" s="117" t="s">
        <v>604</v>
      </c>
      <c r="B301" s="117" t="s">
        <v>450</v>
      </c>
      <c r="C301" s="114" t="s">
        <v>440</v>
      </c>
      <c r="D301" s="114" t="s">
        <v>378</v>
      </c>
      <c r="E301" s="114" t="s">
        <v>445</v>
      </c>
      <c r="F301" s="58">
        <v>37186137.799999997</v>
      </c>
      <c r="G301" s="58">
        <v>9209</v>
      </c>
      <c r="H301" s="58">
        <v>39.4</v>
      </c>
      <c r="I301" s="58">
        <v>193.2</v>
      </c>
      <c r="J301" s="58">
        <v>388.5</v>
      </c>
      <c r="K301" s="58" t="s">
        <v>380</v>
      </c>
      <c r="L301" s="58">
        <v>554.79999999999995</v>
      </c>
      <c r="M301" s="58">
        <v>19.7</v>
      </c>
      <c r="N301" s="58" t="s">
        <v>380</v>
      </c>
      <c r="O301" s="58">
        <v>7238.4</v>
      </c>
      <c r="P301" s="58" t="s">
        <v>380</v>
      </c>
      <c r="Q301" s="39"/>
      <c r="R301" s="58">
        <v>762.5</v>
      </c>
      <c r="S301" s="58">
        <v>12.5</v>
      </c>
    </row>
    <row r="302" spans="1:19" ht="25.5">
      <c r="A302" s="117" t="s">
        <v>604</v>
      </c>
      <c r="B302" s="117" t="s">
        <v>450</v>
      </c>
      <c r="C302" s="114" t="s">
        <v>440</v>
      </c>
      <c r="D302" s="114" t="s">
        <v>379</v>
      </c>
      <c r="E302" s="114" t="s">
        <v>445</v>
      </c>
      <c r="F302" s="58">
        <v>40855174.899999999</v>
      </c>
      <c r="G302" s="58">
        <v>137369.20000000001</v>
      </c>
      <c r="H302" s="58">
        <v>28953.200000000001</v>
      </c>
      <c r="I302" s="58">
        <v>27589.8</v>
      </c>
      <c r="J302" s="58">
        <v>8388.9</v>
      </c>
      <c r="K302" s="58">
        <v>2111.1</v>
      </c>
      <c r="L302" s="58">
        <v>8847.5</v>
      </c>
      <c r="M302" s="58">
        <v>20517</v>
      </c>
      <c r="N302" s="58" t="s">
        <v>380</v>
      </c>
      <c r="O302" s="58">
        <v>19887.3</v>
      </c>
      <c r="P302" s="58">
        <v>2257.1</v>
      </c>
      <c r="Q302" s="39"/>
      <c r="R302" s="58">
        <v>11236.2</v>
      </c>
      <c r="S302" s="58">
        <v>7581.2</v>
      </c>
    </row>
    <row r="303" spans="1:19" ht="25.5">
      <c r="A303" s="117" t="s">
        <v>604</v>
      </c>
      <c r="B303" s="117" t="s">
        <v>439</v>
      </c>
      <c r="C303" s="114" t="s">
        <v>440</v>
      </c>
      <c r="D303" s="114" t="s">
        <v>377</v>
      </c>
      <c r="E303" s="114" t="s">
        <v>446</v>
      </c>
      <c r="F303" s="39">
        <v>4773905.4000000004</v>
      </c>
      <c r="G303" s="39">
        <v>351032.89999999997</v>
      </c>
      <c r="H303" s="39">
        <v>176849.5</v>
      </c>
      <c r="I303" s="39">
        <v>27586.799999999999</v>
      </c>
      <c r="J303" s="39">
        <v>26058.2</v>
      </c>
      <c r="K303" s="39">
        <v>7618.3</v>
      </c>
      <c r="L303" s="39">
        <v>14554.599999999999</v>
      </c>
      <c r="M303" s="39">
        <v>43334.3</v>
      </c>
      <c r="N303" s="39">
        <v>38.1</v>
      </c>
      <c r="O303" s="39">
        <v>4900.2</v>
      </c>
      <c r="P303" s="39">
        <v>19721.400000000001</v>
      </c>
      <c r="Q303" s="39" t="s">
        <v>380</v>
      </c>
      <c r="R303" s="39">
        <v>26132.6</v>
      </c>
      <c r="S303" s="39">
        <v>4238.8999999999996</v>
      </c>
    </row>
    <row r="304" spans="1:19" ht="25.5">
      <c r="A304" s="117" t="s">
        <v>604</v>
      </c>
      <c r="B304" s="117" t="s">
        <v>439</v>
      </c>
      <c r="C304" s="114" t="s">
        <v>440</v>
      </c>
      <c r="D304" s="114" t="s">
        <v>378</v>
      </c>
      <c r="E304" s="114" t="s">
        <v>446</v>
      </c>
      <c r="F304" s="39">
        <v>32915035.599999998</v>
      </c>
      <c r="G304" s="39">
        <v>303000.89999999997</v>
      </c>
      <c r="H304" s="39">
        <v>65855.5</v>
      </c>
      <c r="I304" s="39">
        <v>8909.6</v>
      </c>
      <c r="J304" s="39">
        <v>51812.1</v>
      </c>
      <c r="K304" s="39" t="s">
        <v>380</v>
      </c>
      <c r="L304" s="39">
        <v>7086.7</v>
      </c>
      <c r="M304" s="39">
        <v>68657.400000000009</v>
      </c>
      <c r="N304" s="39" t="s">
        <v>380</v>
      </c>
      <c r="O304" s="39">
        <v>44206.2</v>
      </c>
      <c r="P304" s="39" t="s">
        <v>380</v>
      </c>
      <c r="Q304" s="39" t="s">
        <v>380</v>
      </c>
      <c r="R304" s="39">
        <v>23484.2</v>
      </c>
      <c r="S304" s="39" t="s">
        <v>380</v>
      </c>
    </row>
    <row r="305" spans="1:19" ht="25.5">
      <c r="A305" s="117" t="s">
        <v>604</v>
      </c>
      <c r="B305" s="117" t="s">
        <v>439</v>
      </c>
      <c r="C305" s="114" t="s">
        <v>440</v>
      </c>
      <c r="D305" s="114" t="s">
        <v>379</v>
      </c>
      <c r="E305" s="114" t="s">
        <v>446</v>
      </c>
      <c r="F305" s="39">
        <v>37688941.200000003</v>
      </c>
      <c r="G305" s="39">
        <v>654033.80000000005</v>
      </c>
      <c r="H305" s="39">
        <v>242705.1</v>
      </c>
      <c r="I305" s="39">
        <v>36496.300000000003</v>
      </c>
      <c r="J305" s="39">
        <v>77870.3</v>
      </c>
      <c r="K305" s="39">
        <v>15872.1</v>
      </c>
      <c r="L305" s="39">
        <v>21641.3</v>
      </c>
      <c r="M305" s="39">
        <v>111991.59999999999</v>
      </c>
      <c r="N305" s="39">
        <v>139.5</v>
      </c>
      <c r="O305" s="39">
        <v>49106.3</v>
      </c>
      <c r="P305" s="39">
        <v>42534.400000000001</v>
      </c>
      <c r="Q305" s="39" t="s">
        <v>380</v>
      </c>
      <c r="R305" s="39">
        <v>49616.899999999994</v>
      </c>
      <c r="S305" s="39">
        <v>6060</v>
      </c>
    </row>
    <row r="306" spans="1:19" ht="25.5">
      <c r="A306" s="117" t="s">
        <v>604</v>
      </c>
      <c r="B306" s="117" t="s">
        <v>439</v>
      </c>
      <c r="C306" s="115" t="s">
        <v>441</v>
      </c>
      <c r="D306" s="115" t="s">
        <v>377</v>
      </c>
      <c r="E306" s="114" t="s">
        <v>446</v>
      </c>
      <c r="F306" s="38">
        <v>4781036.4000000004</v>
      </c>
      <c r="G306" s="38">
        <v>372095.7</v>
      </c>
      <c r="H306" s="38">
        <v>185770</v>
      </c>
      <c r="I306" s="38">
        <v>27403.7</v>
      </c>
      <c r="J306" s="38">
        <v>28130.600000000002</v>
      </c>
      <c r="K306" s="38">
        <v>8083.8</v>
      </c>
      <c r="L306" s="38">
        <v>14661.900000000001</v>
      </c>
      <c r="M306" s="38">
        <v>44947.8</v>
      </c>
      <c r="N306" s="38">
        <v>29.2</v>
      </c>
      <c r="O306" s="38">
        <v>4971.8999999999996</v>
      </c>
      <c r="P306" s="38">
        <v>20437.3</v>
      </c>
      <c r="Q306" s="38" t="s">
        <v>380</v>
      </c>
      <c r="R306" s="38">
        <v>34512</v>
      </c>
      <c r="S306" s="38">
        <v>3147.3</v>
      </c>
    </row>
    <row r="307" spans="1:19" ht="25.5">
      <c r="A307" s="117" t="s">
        <v>604</v>
      </c>
      <c r="B307" s="117" t="s">
        <v>439</v>
      </c>
      <c r="C307" s="115" t="s">
        <v>441</v>
      </c>
      <c r="D307" s="115" t="s">
        <v>378</v>
      </c>
      <c r="E307" s="114" t="s">
        <v>446</v>
      </c>
      <c r="F307" s="38">
        <v>38538527.600000001</v>
      </c>
      <c r="G307" s="38">
        <v>318616.90000000002</v>
      </c>
      <c r="H307" s="38">
        <v>66132.100000000006</v>
      </c>
      <c r="I307" s="38">
        <v>9011.4</v>
      </c>
      <c r="J307" s="38">
        <v>52864.4</v>
      </c>
      <c r="K307" s="38" t="s">
        <v>380</v>
      </c>
      <c r="L307" s="38">
        <v>7058</v>
      </c>
      <c r="M307" s="38">
        <v>70976.3</v>
      </c>
      <c r="N307" s="38" t="s">
        <v>380</v>
      </c>
      <c r="O307" s="38">
        <v>48125.5</v>
      </c>
      <c r="P307" s="38" t="s">
        <v>380</v>
      </c>
      <c r="Q307" s="38" t="s">
        <v>380</v>
      </c>
      <c r="R307" s="38">
        <v>27795.100000000002</v>
      </c>
      <c r="S307" s="38">
        <v>1865.8</v>
      </c>
    </row>
    <row r="308" spans="1:19" ht="25.5">
      <c r="A308" s="117" t="s">
        <v>604</v>
      </c>
      <c r="B308" s="117" t="s">
        <v>439</v>
      </c>
      <c r="C308" s="115" t="s">
        <v>441</v>
      </c>
      <c r="D308" s="115" t="s">
        <v>379</v>
      </c>
      <c r="E308" s="114" t="s">
        <v>446</v>
      </c>
      <c r="F308" s="38">
        <v>43319564</v>
      </c>
      <c r="G308" s="38">
        <v>690712.60000000009</v>
      </c>
      <c r="H308" s="38">
        <v>251902.09999999998</v>
      </c>
      <c r="I308" s="38">
        <v>36415.300000000003</v>
      </c>
      <c r="J308" s="38">
        <v>80995</v>
      </c>
      <c r="K308" s="38">
        <v>16218.7</v>
      </c>
      <c r="L308" s="38">
        <v>21719.9</v>
      </c>
      <c r="M308" s="38">
        <v>115924.2</v>
      </c>
      <c r="N308" s="38">
        <v>130.5</v>
      </c>
      <c r="O308" s="38">
        <v>53097.4</v>
      </c>
      <c r="P308" s="38">
        <v>46989.399999999994</v>
      </c>
      <c r="Q308" s="38" t="s">
        <v>380</v>
      </c>
      <c r="R308" s="38">
        <v>62307.1</v>
      </c>
      <c r="S308" s="38">
        <v>5013.1000000000004</v>
      </c>
    </row>
    <row r="309" spans="1:19" ht="25.5">
      <c r="A309" s="117" t="s">
        <v>604</v>
      </c>
      <c r="B309" s="117" t="s">
        <v>447</v>
      </c>
      <c r="C309" s="114" t="s">
        <v>440</v>
      </c>
      <c r="D309" s="114" t="s">
        <v>377</v>
      </c>
      <c r="E309" s="114" t="s">
        <v>446</v>
      </c>
      <c r="F309" s="39">
        <v>6718925.5999999996</v>
      </c>
      <c r="G309" s="39">
        <v>421741.3</v>
      </c>
      <c r="H309" s="39">
        <v>216788.6</v>
      </c>
      <c r="I309" s="39">
        <v>31781.8</v>
      </c>
      <c r="J309" s="39">
        <v>34094.699999999997</v>
      </c>
      <c r="K309" s="39">
        <v>8614</v>
      </c>
      <c r="L309" s="39">
        <v>17602.3</v>
      </c>
      <c r="M309" s="39">
        <v>55025.1</v>
      </c>
      <c r="N309" s="39">
        <v>33.4</v>
      </c>
      <c r="O309" s="39">
        <v>6067.4</v>
      </c>
      <c r="P309" s="39">
        <v>17721.400000000001</v>
      </c>
      <c r="Q309" s="39" t="s">
        <v>380</v>
      </c>
      <c r="R309" s="39">
        <v>29088.1</v>
      </c>
      <c r="S309" s="39">
        <v>4924.3999999999996</v>
      </c>
    </row>
    <row r="310" spans="1:19" ht="25.5">
      <c r="A310" s="117" t="s">
        <v>604</v>
      </c>
      <c r="B310" s="117" t="s">
        <v>447</v>
      </c>
      <c r="C310" s="114" t="s">
        <v>440</v>
      </c>
      <c r="D310" s="114" t="s">
        <v>378</v>
      </c>
      <c r="E310" s="114" t="s">
        <v>446</v>
      </c>
      <c r="F310" s="39">
        <v>37841736.5</v>
      </c>
      <c r="G310" s="39">
        <v>362067.89999999997</v>
      </c>
      <c r="H310" s="39">
        <v>79586.3</v>
      </c>
      <c r="I310" s="39">
        <v>9685.6</v>
      </c>
      <c r="J310" s="39">
        <v>59157.299999999996</v>
      </c>
      <c r="K310" s="39" t="s">
        <v>380</v>
      </c>
      <c r="L310" s="39">
        <v>7875.2</v>
      </c>
      <c r="M310" s="39">
        <v>76621.8</v>
      </c>
      <c r="N310" s="39" t="s">
        <v>380</v>
      </c>
      <c r="O310" s="39">
        <v>56408.1</v>
      </c>
      <c r="P310" s="39" t="s">
        <v>380</v>
      </c>
      <c r="Q310" s="39" t="s">
        <v>380</v>
      </c>
      <c r="R310" s="39">
        <v>29996.400000000001</v>
      </c>
      <c r="S310" s="39" t="s">
        <v>380</v>
      </c>
    </row>
    <row r="311" spans="1:19" ht="25.5">
      <c r="A311" s="117" t="s">
        <v>604</v>
      </c>
      <c r="B311" s="117" t="s">
        <v>447</v>
      </c>
      <c r="C311" s="114" t="s">
        <v>440</v>
      </c>
      <c r="D311" s="114" t="s">
        <v>379</v>
      </c>
      <c r="E311" s="114" t="s">
        <v>446</v>
      </c>
      <c r="F311" s="39">
        <v>44560662.100000001</v>
      </c>
      <c r="G311" s="39">
        <v>783809.2</v>
      </c>
      <c r="H311" s="39">
        <v>296374.89999999997</v>
      </c>
      <c r="I311" s="39">
        <v>41467.4</v>
      </c>
      <c r="J311" s="39">
        <v>93252</v>
      </c>
      <c r="K311" s="39">
        <v>17197.599999999999</v>
      </c>
      <c r="L311" s="39">
        <v>25477.599999999999</v>
      </c>
      <c r="M311" s="39">
        <v>131646.9</v>
      </c>
      <c r="N311" s="39">
        <v>145.6</v>
      </c>
      <c r="O311" s="39">
        <v>62475.5</v>
      </c>
      <c r="P311" s="39">
        <v>49726.7</v>
      </c>
      <c r="Q311" s="39" t="s">
        <v>380</v>
      </c>
      <c r="R311" s="39">
        <v>59084.3</v>
      </c>
      <c r="S311" s="39">
        <v>6960.7000000000007</v>
      </c>
    </row>
    <row r="312" spans="1:19" ht="25.5">
      <c r="A312" s="117" t="s">
        <v>604</v>
      </c>
      <c r="B312" s="117" t="s">
        <v>447</v>
      </c>
      <c r="C312" s="115" t="s">
        <v>441</v>
      </c>
      <c r="D312" s="57" t="s">
        <v>377</v>
      </c>
      <c r="E312" s="114" t="s">
        <v>446</v>
      </c>
      <c r="F312" s="36">
        <v>6627783.5</v>
      </c>
      <c r="G312" s="36">
        <v>474151.9</v>
      </c>
      <c r="H312" s="36">
        <v>237188.30000000002</v>
      </c>
      <c r="I312" s="36">
        <v>33046.199999999997</v>
      </c>
      <c r="J312" s="36">
        <v>36293.199999999997</v>
      </c>
      <c r="K312" s="36">
        <v>10200.699999999999</v>
      </c>
      <c r="L312" s="36">
        <v>17858.5</v>
      </c>
      <c r="M312" s="36">
        <v>55228.2</v>
      </c>
      <c r="N312" s="36">
        <v>33.4</v>
      </c>
      <c r="O312" s="36">
        <v>9317.2999999999993</v>
      </c>
      <c r="P312" s="36">
        <v>18503.900000000001</v>
      </c>
      <c r="Q312" s="36" t="s">
        <v>380</v>
      </c>
      <c r="R312" s="36">
        <v>50901.700000000004</v>
      </c>
      <c r="S312" s="36">
        <v>5580.6</v>
      </c>
    </row>
    <row r="313" spans="1:19" ht="25.5">
      <c r="A313" s="117" t="s">
        <v>604</v>
      </c>
      <c r="B313" s="117" t="s">
        <v>447</v>
      </c>
      <c r="C313" s="115" t="s">
        <v>441</v>
      </c>
      <c r="D313" s="57" t="s">
        <v>378</v>
      </c>
      <c r="E313" s="114" t="s">
        <v>446</v>
      </c>
      <c r="F313" s="36">
        <v>42628604.799999997</v>
      </c>
      <c r="G313" s="36">
        <v>393506.8</v>
      </c>
      <c r="H313" s="36">
        <v>89492.099999999991</v>
      </c>
      <c r="I313" s="36">
        <v>9730.2000000000007</v>
      </c>
      <c r="J313" s="36">
        <v>59242.8</v>
      </c>
      <c r="K313" s="36" t="s">
        <v>380</v>
      </c>
      <c r="L313" s="36">
        <v>8784.6</v>
      </c>
      <c r="M313" s="36">
        <v>78062.2</v>
      </c>
      <c r="N313" s="36" t="s">
        <v>380</v>
      </c>
      <c r="O313" s="36">
        <v>68518.899999999994</v>
      </c>
      <c r="P313" s="36" t="s">
        <v>380</v>
      </c>
      <c r="Q313" s="36" t="s">
        <v>380</v>
      </c>
      <c r="R313" s="36">
        <v>33502.300000000003</v>
      </c>
      <c r="S313" s="36" t="s">
        <v>380</v>
      </c>
    </row>
    <row r="314" spans="1:19" ht="25.5">
      <c r="A314" s="117" t="s">
        <v>604</v>
      </c>
      <c r="B314" s="117" t="s">
        <v>447</v>
      </c>
      <c r="C314" s="115" t="s">
        <v>441</v>
      </c>
      <c r="D314" s="57" t="s">
        <v>379</v>
      </c>
      <c r="E314" s="114" t="s">
        <v>446</v>
      </c>
      <c r="F314" s="36">
        <v>49256388.299999997</v>
      </c>
      <c r="G314" s="36">
        <v>867658.7</v>
      </c>
      <c r="H314" s="36">
        <v>326680.39999999997</v>
      </c>
      <c r="I314" s="36">
        <v>42776.5</v>
      </c>
      <c r="J314" s="36">
        <v>95535.900000000009</v>
      </c>
      <c r="K314" s="36">
        <v>19249.900000000001</v>
      </c>
      <c r="L314" s="36">
        <v>26643.100000000002</v>
      </c>
      <c r="M314" s="36">
        <v>133290.4</v>
      </c>
      <c r="N314" s="36">
        <v>144.1</v>
      </c>
      <c r="O314" s="36">
        <v>77836.2</v>
      </c>
      <c r="P314" s="36">
        <v>53365.5</v>
      </c>
      <c r="Q314" s="36" t="s">
        <v>380</v>
      </c>
      <c r="R314" s="36">
        <v>84403.900000000009</v>
      </c>
      <c r="S314" s="36">
        <v>7732.7000000000007</v>
      </c>
    </row>
    <row r="315" spans="1:19" ht="25.5">
      <c r="A315" s="117" t="s">
        <v>604</v>
      </c>
      <c r="B315" s="117" t="s">
        <v>448</v>
      </c>
      <c r="C315" s="114" t="s">
        <v>440</v>
      </c>
      <c r="D315" s="114" t="s">
        <v>377</v>
      </c>
      <c r="E315" s="114" t="s">
        <v>446</v>
      </c>
      <c r="F315" s="39">
        <v>7398400.7999999998</v>
      </c>
      <c r="G315" s="39">
        <v>528564.30000000005</v>
      </c>
      <c r="H315" s="39">
        <v>251583.5</v>
      </c>
      <c r="I315" s="39">
        <v>37412.6</v>
      </c>
      <c r="J315" s="39">
        <v>41052.200000000004</v>
      </c>
      <c r="K315" s="39">
        <v>16990.099999999999</v>
      </c>
      <c r="L315" s="39">
        <v>18641</v>
      </c>
      <c r="M315" s="39">
        <v>64643.7</v>
      </c>
      <c r="N315" s="39">
        <v>34.700000000000003</v>
      </c>
      <c r="O315" s="39">
        <v>18407.7</v>
      </c>
      <c r="P315" s="39">
        <v>22979.5</v>
      </c>
      <c r="Q315" s="39" t="s">
        <v>380</v>
      </c>
      <c r="R315" s="39">
        <v>52817.2</v>
      </c>
      <c r="S315" s="39">
        <v>4002</v>
      </c>
    </row>
    <row r="316" spans="1:19" ht="25.5">
      <c r="A316" s="117" t="s">
        <v>604</v>
      </c>
      <c r="B316" s="117" t="s">
        <v>448</v>
      </c>
      <c r="C316" s="114" t="s">
        <v>440</v>
      </c>
      <c r="D316" s="114" t="s">
        <v>378</v>
      </c>
      <c r="E316" s="114" t="s">
        <v>446</v>
      </c>
      <c r="F316" s="39">
        <v>42690622.100000001</v>
      </c>
      <c r="G316" s="39">
        <v>462648.3</v>
      </c>
      <c r="H316" s="39">
        <v>101460.90000000001</v>
      </c>
      <c r="I316" s="39">
        <v>10330.200000000001</v>
      </c>
      <c r="J316" s="39" t="s">
        <v>380</v>
      </c>
      <c r="K316" s="39" t="s">
        <v>380</v>
      </c>
      <c r="L316" s="39">
        <v>9662</v>
      </c>
      <c r="M316" s="39">
        <v>83992.2</v>
      </c>
      <c r="N316" s="39" t="s">
        <v>380</v>
      </c>
      <c r="O316" s="39">
        <v>110101.3</v>
      </c>
      <c r="P316" s="39" t="s">
        <v>380</v>
      </c>
      <c r="Q316" s="39" t="s">
        <v>380</v>
      </c>
      <c r="R316" s="39">
        <v>33366.199999999997</v>
      </c>
      <c r="S316" s="39" t="s">
        <v>380</v>
      </c>
    </row>
    <row r="317" spans="1:19" ht="25.5">
      <c r="A317" s="117" t="s">
        <v>604</v>
      </c>
      <c r="B317" s="117" t="s">
        <v>448</v>
      </c>
      <c r="C317" s="114" t="s">
        <v>440</v>
      </c>
      <c r="D317" s="114" t="s">
        <v>379</v>
      </c>
      <c r="E317" s="114" t="s">
        <v>446</v>
      </c>
      <c r="F317" s="39">
        <v>50089022.900000006</v>
      </c>
      <c r="G317" s="39">
        <v>991212.6</v>
      </c>
      <c r="H317" s="39">
        <v>353044.39999999997</v>
      </c>
      <c r="I317" s="39">
        <v>47742.8</v>
      </c>
      <c r="J317" s="39">
        <v>106469.09999999999</v>
      </c>
      <c r="K317" s="39">
        <v>25818.3</v>
      </c>
      <c r="L317" s="39">
        <v>28302.9</v>
      </c>
      <c r="M317" s="39">
        <v>148636</v>
      </c>
      <c r="N317" s="39">
        <v>153.4</v>
      </c>
      <c r="O317" s="39">
        <v>128509</v>
      </c>
      <c r="P317" s="39">
        <v>59860.700000000004</v>
      </c>
      <c r="Q317" s="39" t="s">
        <v>380</v>
      </c>
      <c r="R317" s="39">
        <v>86183.5</v>
      </c>
      <c r="S317" s="39">
        <v>6492.7</v>
      </c>
    </row>
    <row r="318" spans="1:19" ht="25.5">
      <c r="A318" s="117" t="s">
        <v>604</v>
      </c>
      <c r="B318" s="117" t="s">
        <v>448</v>
      </c>
      <c r="C318" s="115" t="s">
        <v>441</v>
      </c>
      <c r="D318" s="115" t="s">
        <v>377</v>
      </c>
      <c r="E318" s="114" t="s">
        <v>446</v>
      </c>
      <c r="F318" s="37">
        <v>7890751.5</v>
      </c>
      <c r="G318" s="37">
        <v>558765.79999999993</v>
      </c>
      <c r="H318" s="37">
        <v>263250.5</v>
      </c>
      <c r="I318" s="37">
        <v>38245.199999999997</v>
      </c>
      <c r="J318" s="37">
        <v>42704.7</v>
      </c>
      <c r="K318" s="37">
        <v>16659.899999999998</v>
      </c>
      <c r="L318" s="37">
        <v>18391</v>
      </c>
      <c r="M318" s="37">
        <v>67022.8</v>
      </c>
      <c r="N318" s="37">
        <v>34.6</v>
      </c>
      <c r="O318" s="37">
        <v>18942.7</v>
      </c>
      <c r="P318" s="37">
        <v>24728.600000000002</v>
      </c>
      <c r="Q318" s="37" t="s">
        <v>380</v>
      </c>
      <c r="R318" s="37">
        <v>64534</v>
      </c>
      <c r="S318" s="37">
        <v>4252.1000000000004</v>
      </c>
    </row>
    <row r="319" spans="1:19" ht="25.5">
      <c r="A319" s="117" t="s">
        <v>604</v>
      </c>
      <c r="B319" s="117" t="s">
        <v>448</v>
      </c>
      <c r="C319" s="115" t="s">
        <v>441</v>
      </c>
      <c r="D319" s="115" t="s">
        <v>378</v>
      </c>
      <c r="E319" s="114" t="s">
        <v>446</v>
      </c>
      <c r="F319" s="37">
        <v>46358709.700000003</v>
      </c>
      <c r="G319" s="37">
        <v>469258.5</v>
      </c>
      <c r="H319" s="37">
        <v>101288.6</v>
      </c>
      <c r="I319" s="37">
        <v>10281.200000000001</v>
      </c>
      <c r="J319" s="37" t="s">
        <v>380</v>
      </c>
      <c r="K319" s="37" t="s">
        <v>380</v>
      </c>
      <c r="L319" s="37">
        <v>11287.1</v>
      </c>
      <c r="M319" s="37">
        <v>86460.3</v>
      </c>
      <c r="N319" s="37" t="s">
        <v>380</v>
      </c>
      <c r="O319" s="37">
        <v>110726.3</v>
      </c>
      <c r="P319" s="37" t="s">
        <v>380</v>
      </c>
      <c r="Q319" s="37" t="s">
        <v>380</v>
      </c>
      <c r="R319" s="37">
        <v>34996.6</v>
      </c>
      <c r="S319" s="37" t="s">
        <v>380</v>
      </c>
    </row>
    <row r="320" spans="1:19" ht="25.5">
      <c r="A320" s="117" t="s">
        <v>604</v>
      </c>
      <c r="B320" s="117" t="s">
        <v>448</v>
      </c>
      <c r="C320" s="115" t="s">
        <v>441</v>
      </c>
      <c r="D320" s="115" t="s">
        <v>379</v>
      </c>
      <c r="E320" s="114" t="s">
        <v>446</v>
      </c>
      <c r="F320" s="37">
        <v>54249461.200000003</v>
      </c>
      <c r="G320" s="37">
        <v>1028024.2999999999</v>
      </c>
      <c r="H320" s="37">
        <v>364539.1</v>
      </c>
      <c r="I320" s="37">
        <v>48526.400000000001</v>
      </c>
      <c r="J320" s="37">
        <v>107381.7</v>
      </c>
      <c r="K320" s="37">
        <v>25706.1</v>
      </c>
      <c r="L320" s="37">
        <v>29678.1</v>
      </c>
      <c r="M320" s="37">
        <v>153483</v>
      </c>
      <c r="N320" s="37">
        <v>148.5</v>
      </c>
      <c r="O320" s="37">
        <v>129668.90000000001</v>
      </c>
      <c r="P320" s="37">
        <v>62798.7</v>
      </c>
      <c r="Q320" s="37" t="s">
        <v>380</v>
      </c>
      <c r="R320" s="37">
        <v>99530.6</v>
      </c>
      <c r="S320" s="37">
        <v>6563.2000000000007</v>
      </c>
    </row>
    <row r="321" spans="1:19" ht="25.5">
      <c r="A321" s="117" t="s">
        <v>604</v>
      </c>
      <c r="B321" s="117" t="s">
        <v>449</v>
      </c>
      <c r="C321" s="114" t="s">
        <v>440</v>
      </c>
      <c r="D321" s="114" t="s">
        <v>377</v>
      </c>
      <c r="E321" s="114" t="s">
        <v>446</v>
      </c>
      <c r="F321" s="39">
        <v>8655279.3000000007</v>
      </c>
      <c r="G321" s="39">
        <v>729489.5</v>
      </c>
      <c r="H321" s="39">
        <v>348854.10000000003</v>
      </c>
      <c r="I321" s="39">
        <v>56738.7</v>
      </c>
      <c r="J321" s="39">
        <v>45316</v>
      </c>
      <c r="K321" s="39">
        <v>16660.8</v>
      </c>
      <c r="L321" s="39">
        <v>20074.5</v>
      </c>
      <c r="M321" s="39">
        <v>71452.7</v>
      </c>
      <c r="N321" s="39">
        <v>29</v>
      </c>
      <c r="O321" s="39">
        <v>60371.7</v>
      </c>
      <c r="P321" s="39">
        <v>24580.5</v>
      </c>
      <c r="Q321" s="39" t="s">
        <v>380</v>
      </c>
      <c r="R321" s="39">
        <v>39883.800000000003</v>
      </c>
      <c r="S321" s="39">
        <v>45527.4</v>
      </c>
    </row>
    <row r="322" spans="1:19" ht="25.5">
      <c r="A322" s="117" t="s">
        <v>604</v>
      </c>
      <c r="B322" s="117" t="s">
        <v>449</v>
      </c>
      <c r="C322" s="114" t="s">
        <v>440</v>
      </c>
      <c r="D322" s="114" t="s">
        <v>378</v>
      </c>
      <c r="E322" s="114" t="s">
        <v>446</v>
      </c>
      <c r="F322" s="39">
        <v>48996523</v>
      </c>
      <c r="G322" s="39">
        <v>622083.29999999993</v>
      </c>
      <c r="H322" s="39">
        <v>171986.40000000002</v>
      </c>
      <c r="I322" s="39">
        <v>11142</v>
      </c>
      <c r="J322" s="39">
        <v>74203.199999999997</v>
      </c>
      <c r="K322" s="39" t="s">
        <v>380</v>
      </c>
      <c r="L322" s="39">
        <v>10120.200000000001</v>
      </c>
      <c r="M322" s="39">
        <v>105163.1</v>
      </c>
      <c r="N322" s="39" t="s">
        <v>380</v>
      </c>
      <c r="O322" s="39">
        <v>117195.7</v>
      </c>
      <c r="P322" s="39" t="s">
        <v>380</v>
      </c>
      <c r="Q322" s="39" t="s">
        <v>380</v>
      </c>
      <c r="R322" s="39">
        <v>35728.300000000003</v>
      </c>
      <c r="S322" s="39" t="s">
        <v>380</v>
      </c>
    </row>
    <row r="323" spans="1:19" ht="25.5">
      <c r="A323" s="117" t="s">
        <v>604</v>
      </c>
      <c r="B323" s="117" t="s">
        <v>449</v>
      </c>
      <c r="C323" s="114" t="s">
        <v>440</v>
      </c>
      <c r="D323" s="114" t="s">
        <v>379</v>
      </c>
      <c r="E323" s="114" t="s">
        <v>446</v>
      </c>
      <c r="F323" s="39">
        <v>57651802.299999997</v>
      </c>
      <c r="G323" s="39">
        <v>1351572.8</v>
      </c>
      <c r="H323" s="39">
        <v>520840.6</v>
      </c>
      <c r="I323" s="39">
        <v>67880.799999999988</v>
      </c>
      <c r="J323" s="39">
        <v>119519.20000000001</v>
      </c>
      <c r="K323" s="39">
        <v>25540.699999999997</v>
      </c>
      <c r="L323" s="39">
        <v>30194.699999999997</v>
      </c>
      <c r="M323" s="39">
        <v>176615.80000000002</v>
      </c>
      <c r="N323" s="39">
        <v>144.5</v>
      </c>
      <c r="O323" s="39">
        <v>177567.4</v>
      </c>
      <c r="P323" s="39">
        <v>67251.399999999994</v>
      </c>
      <c r="Q323" s="39" t="s">
        <v>380</v>
      </c>
      <c r="R323" s="39">
        <v>75612.099999999991</v>
      </c>
      <c r="S323" s="39">
        <v>90405.5</v>
      </c>
    </row>
    <row r="324" spans="1:19" ht="25.5">
      <c r="A324" s="117" t="s">
        <v>604</v>
      </c>
      <c r="B324" s="117" t="s">
        <v>449</v>
      </c>
      <c r="C324" s="115" t="s">
        <v>441</v>
      </c>
      <c r="D324" s="116" t="s">
        <v>377</v>
      </c>
      <c r="E324" s="114" t="s">
        <v>446</v>
      </c>
      <c r="F324" s="33">
        <v>8726072.6999999993</v>
      </c>
      <c r="G324" s="33">
        <v>700992.5</v>
      </c>
      <c r="H324" s="33">
        <v>357334</v>
      </c>
      <c r="I324" s="33">
        <v>57283</v>
      </c>
      <c r="J324" s="33">
        <v>43218.700000000004</v>
      </c>
      <c r="K324" s="33">
        <v>17880</v>
      </c>
      <c r="L324" s="33">
        <v>18171</v>
      </c>
      <c r="M324" s="33">
        <v>73902</v>
      </c>
      <c r="N324" s="33">
        <v>29</v>
      </c>
      <c r="O324" s="33">
        <v>50650.9</v>
      </c>
      <c r="P324" s="33">
        <v>27438.2</v>
      </c>
      <c r="Q324" s="33" t="s">
        <v>380</v>
      </c>
      <c r="R324" s="33">
        <v>48853.8</v>
      </c>
      <c r="S324" s="33">
        <v>6231.8</v>
      </c>
    </row>
    <row r="325" spans="1:19" ht="25.5">
      <c r="A325" s="117" t="s">
        <v>604</v>
      </c>
      <c r="B325" s="117" t="s">
        <v>449</v>
      </c>
      <c r="C325" s="115" t="s">
        <v>441</v>
      </c>
      <c r="D325" s="116" t="s">
        <v>378</v>
      </c>
      <c r="E325" s="114" t="s">
        <v>446</v>
      </c>
      <c r="F325" s="33">
        <v>47826243.399999999</v>
      </c>
      <c r="G325" s="33">
        <v>632233.69999999995</v>
      </c>
      <c r="H325" s="33">
        <v>191900.79999999999</v>
      </c>
      <c r="I325" s="33">
        <v>10786.2</v>
      </c>
      <c r="J325" s="33">
        <v>73299.5</v>
      </c>
      <c r="K325" s="33" t="s">
        <v>380</v>
      </c>
      <c r="L325" s="33">
        <v>10954</v>
      </c>
      <c r="M325" s="33">
        <v>104976.1</v>
      </c>
      <c r="N325" s="33" t="s">
        <v>380</v>
      </c>
      <c r="O325" s="33">
        <v>108276.5</v>
      </c>
      <c r="P325" s="33" t="s">
        <v>380</v>
      </c>
      <c r="Q325" s="33" t="s">
        <v>380</v>
      </c>
      <c r="R325" s="33">
        <v>36241.199999999997</v>
      </c>
      <c r="S325" s="33">
        <v>44953.9</v>
      </c>
    </row>
    <row r="326" spans="1:19" ht="25.5">
      <c r="A326" s="117" t="s">
        <v>604</v>
      </c>
      <c r="B326" s="117" t="s">
        <v>449</v>
      </c>
      <c r="C326" s="115" t="s">
        <v>441</v>
      </c>
      <c r="D326" s="116" t="s">
        <v>379</v>
      </c>
      <c r="E326" s="114" t="s">
        <v>446</v>
      </c>
      <c r="F326" s="33">
        <v>56552316.100000001</v>
      </c>
      <c r="G326" s="33">
        <v>1333226.2</v>
      </c>
      <c r="H326" s="33">
        <v>549234.80000000005</v>
      </c>
      <c r="I326" s="33">
        <v>68069.100000000006</v>
      </c>
      <c r="J326" s="33">
        <v>116518.2</v>
      </c>
      <c r="K326" s="33">
        <v>24770.3</v>
      </c>
      <c r="L326" s="33">
        <v>29125</v>
      </c>
      <c r="M326" s="33">
        <v>178877.9</v>
      </c>
      <c r="N326" s="33">
        <v>137.19999999999999</v>
      </c>
      <c r="O326" s="33">
        <v>158927.4</v>
      </c>
      <c r="P326" s="33">
        <v>71285.3</v>
      </c>
      <c r="Q326" s="33" t="s">
        <v>380</v>
      </c>
      <c r="R326" s="33">
        <v>85095</v>
      </c>
      <c r="S326" s="33">
        <v>51185.700000000004</v>
      </c>
    </row>
    <row r="327" spans="1:19" ht="25.5">
      <c r="A327" s="117" t="s">
        <v>604</v>
      </c>
      <c r="B327" s="117" t="s">
        <v>450</v>
      </c>
      <c r="C327" s="114" t="s">
        <v>440</v>
      </c>
      <c r="D327" s="114" t="s">
        <v>377</v>
      </c>
      <c r="E327" s="114" t="s">
        <v>446</v>
      </c>
      <c r="F327" s="39">
        <v>9332446.6000000015</v>
      </c>
      <c r="G327" s="39">
        <v>694601.70000000007</v>
      </c>
      <c r="H327" s="39">
        <v>323045.59999999998</v>
      </c>
      <c r="I327" s="39">
        <v>50253.7</v>
      </c>
      <c r="J327" s="39">
        <v>43744.7</v>
      </c>
      <c r="K327" s="39">
        <v>19941.699999999997</v>
      </c>
      <c r="L327" s="39">
        <v>24657.399999999998</v>
      </c>
      <c r="M327" s="39">
        <v>74803.5</v>
      </c>
      <c r="N327" s="39" t="s">
        <v>380</v>
      </c>
      <c r="O327" s="39">
        <v>67856.100000000006</v>
      </c>
      <c r="P327" s="39">
        <v>25848.5</v>
      </c>
      <c r="Q327" s="39" t="s">
        <v>380</v>
      </c>
      <c r="R327" s="39">
        <v>53758.100000000006</v>
      </c>
      <c r="S327" s="39">
        <v>10682.4</v>
      </c>
    </row>
    <row r="328" spans="1:19" ht="25.5">
      <c r="A328" s="117" t="s">
        <v>604</v>
      </c>
      <c r="B328" s="117" t="s">
        <v>450</v>
      </c>
      <c r="C328" s="114" t="s">
        <v>440</v>
      </c>
      <c r="D328" s="114" t="s">
        <v>378</v>
      </c>
      <c r="E328" s="114" t="s">
        <v>446</v>
      </c>
      <c r="F328" s="39">
        <v>50622758.899999999</v>
      </c>
      <c r="G328" s="39">
        <v>632739.5</v>
      </c>
      <c r="H328" s="39">
        <v>197130.3</v>
      </c>
      <c r="I328" s="39">
        <v>10808.300000000001</v>
      </c>
      <c r="J328" s="39">
        <v>78046.899999999994</v>
      </c>
      <c r="K328" s="39" t="s">
        <v>380</v>
      </c>
      <c r="L328" s="39">
        <v>10004.5</v>
      </c>
      <c r="M328" s="39">
        <v>100978.59999999999</v>
      </c>
      <c r="N328" s="39" t="s">
        <v>380</v>
      </c>
      <c r="O328" s="39">
        <v>106330.79999999999</v>
      </c>
      <c r="P328" s="39" t="s">
        <v>380</v>
      </c>
      <c r="Q328" s="39" t="s">
        <v>380</v>
      </c>
      <c r="R328" s="39">
        <v>31256.1</v>
      </c>
      <c r="S328" s="39">
        <v>44936.1</v>
      </c>
    </row>
    <row r="329" spans="1:19" ht="26.25" thickBot="1">
      <c r="A329" s="122" t="s">
        <v>604</v>
      </c>
      <c r="B329" s="121" t="s">
        <v>450</v>
      </c>
      <c r="C329" s="122" t="s">
        <v>440</v>
      </c>
      <c r="D329" s="122" t="s">
        <v>379</v>
      </c>
      <c r="E329" s="122" t="s">
        <v>446</v>
      </c>
      <c r="F329" s="123">
        <v>60436912.700000003</v>
      </c>
      <c r="G329" s="123">
        <v>1353384.5999999999</v>
      </c>
      <c r="H329" s="123">
        <v>528005.1</v>
      </c>
      <c r="I329" s="123">
        <v>61791.8</v>
      </c>
      <c r="J329" s="123">
        <v>126294.9</v>
      </c>
      <c r="K329" s="123">
        <v>26868.799999999999</v>
      </c>
      <c r="L329" s="123">
        <v>35318.6</v>
      </c>
      <c r="M329" s="123">
        <v>182961</v>
      </c>
      <c r="N329" s="123" t="s">
        <v>380</v>
      </c>
      <c r="O329" s="123">
        <v>176191.3</v>
      </c>
      <c r="P329" s="123">
        <v>74379.700000000012</v>
      </c>
      <c r="Q329" s="123" t="s">
        <v>380</v>
      </c>
      <c r="R329" s="123">
        <v>85530.2</v>
      </c>
      <c r="S329" s="123">
        <v>55889.2</v>
      </c>
    </row>
  </sheetData>
  <autoFilter ref="A5:S329"/>
  <phoneticPr fontId="22" type="noConversion"/>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C33"/>
  <sheetViews>
    <sheetView workbookViewId="0">
      <selection activeCell="C18" sqref="C18"/>
    </sheetView>
  </sheetViews>
  <sheetFormatPr defaultColWidth="10.85546875" defaultRowHeight="12.75"/>
  <cols>
    <col min="1" max="1" width="8.7109375" style="2" customWidth="1"/>
    <col min="2" max="2" width="24" style="2" bestFit="1" customWidth="1"/>
    <col min="3" max="16384" width="10.85546875" style="2"/>
  </cols>
  <sheetData>
    <row r="1" spans="1:29" s="35" customFormat="1">
      <c r="A1" s="34" t="s">
        <v>372</v>
      </c>
      <c r="B1" s="34"/>
      <c r="C1" s="34"/>
      <c r="D1" s="34"/>
      <c r="E1" s="34"/>
      <c r="F1" s="34"/>
      <c r="G1" s="34"/>
      <c r="H1" s="34"/>
      <c r="I1" s="34"/>
      <c r="J1" s="34"/>
      <c r="K1" s="34"/>
      <c r="L1" s="34"/>
      <c r="M1" s="34"/>
      <c r="N1" s="34"/>
      <c r="O1" s="34"/>
      <c r="P1" s="34"/>
      <c r="Q1" s="34"/>
    </row>
    <row r="2" spans="1:29" ht="15">
      <c r="A2" s="398" t="s">
        <v>605</v>
      </c>
      <c r="B2" s="25"/>
      <c r="C2" s="11"/>
      <c r="D2" s="11"/>
      <c r="E2" s="11"/>
      <c r="F2" s="11"/>
      <c r="G2" s="11"/>
      <c r="H2" s="11"/>
      <c r="I2" s="11"/>
      <c r="J2" s="11"/>
      <c r="K2" s="11"/>
      <c r="L2" s="11"/>
      <c r="M2" s="11"/>
      <c r="N2" s="11"/>
      <c r="O2" s="11"/>
      <c r="P2" s="11"/>
      <c r="Q2" s="11"/>
    </row>
    <row r="3" spans="1:29" s="10" customFormat="1" ht="15" customHeight="1">
      <c r="A3" s="447" t="s">
        <v>32</v>
      </c>
      <c r="B3" s="447" t="s">
        <v>33</v>
      </c>
      <c r="C3" s="449" t="s">
        <v>34</v>
      </c>
      <c r="D3" s="449"/>
      <c r="E3" s="449" t="s">
        <v>35</v>
      </c>
      <c r="F3" s="449"/>
      <c r="G3" s="449" t="s">
        <v>36</v>
      </c>
      <c r="H3" s="449"/>
      <c r="I3" s="449" t="s">
        <v>37</v>
      </c>
      <c r="J3" s="449"/>
      <c r="K3" s="449" t="s">
        <v>38</v>
      </c>
      <c r="L3" s="449"/>
      <c r="M3" s="449" t="s">
        <v>39</v>
      </c>
      <c r="N3" s="449"/>
      <c r="O3" s="449" t="s">
        <v>40</v>
      </c>
      <c r="P3" s="449"/>
      <c r="Q3" s="449" t="s">
        <v>269</v>
      </c>
      <c r="R3" s="449"/>
      <c r="S3" s="449" t="s">
        <v>270</v>
      </c>
      <c r="T3" s="449"/>
      <c r="U3" s="449" t="s">
        <v>271</v>
      </c>
      <c r="V3" s="449"/>
      <c r="W3" s="449" t="s">
        <v>272</v>
      </c>
      <c r="X3" s="449"/>
      <c r="Y3" s="449" t="s">
        <v>273</v>
      </c>
      <c r="Z3" s="449"/>
      <c r="AA3" s="449" t="s">
        <v>274</v>
      </c>
      <c r="AB3" s="449"/>
      <c r="AC3" s="397" t="s">
        <v>275</v>
      </c>
    </row>
    <row r="4" spans="1:29" s="10" customFormat="1" ht="15" customHeight="1">
      <c r="A4" s="448"/>
      <c r="B4" s="448"/>
      <c r="C4" s="397" t="s">
        <v>373</v>
      </c>
      <c r="D4" s="397" t="s">
        <v>15</v>
      </c>
      <c r="E4" s="397" t="s">
        <v>373</v>
      </c>
      <c r="F4" s="397" t="s">
        <v>15</v>
      </c>
      <c r="G4" s="397" t="s">
        <v>373</v>
      </c>
      <c r="H4" s="397" t="s">
        <v>15</v>
      </c>
      <c r="I4" s="397" t="s">
        <v>373</v>
      </c>
      <c r="J4" s="397" t="s">
        <v>374</v>
      </c>
      <c r="K4" s="397" t="s">
        <v>373</v>
      </c>
      <c r="L4" s="397" t="s">
        <v>374</v>
      </c>
      <c r="M4" s="397" t="s">
        <v>373</v>
      </c>
      <c r="N4" s="397" t="s">
        <v>374</v>
      </c>
      <c r="O4" s="397" t="s">
        <v>373</v>
      </c>
      <c r="P4" s="397" t="s">
        <v>374</v>
      </c>
      <c r="Q4" s="397" t="s">
        <v>373</v>
      </c>
      <c r="R4" s="397" t="s">
        <v>374</v>
      </c>
      <c r="S4" s="397" t="s">
        <v>373</v>
      </c>
      <c r="T4" s="397" t="s">
        <v>15</v>
      </c>
      <c r="U4" s="397" t="s">
        <v>373</v>
      </c>
      <c r="V4" s="397" t="s">
        <v>15</v>
      </c>
      <c r="W4" s="397" t="s">
        <v>373</v>
      </c>
      <c r="X4" s="397" t="s">
        <v>15</v>
      </c>
      <c r="Y4" s="397" t="s">
        <v>373</v>
      </c>
      <c r="Z4" s="397" t="s">
        <v>15</v>
      </c>
      <c r="AA4" s="397" t="s">
        <v>373</v>
      </c>
      <c r="AB4" s="397" t="s">
        <v>15</v>
      </c>
      <c r="AC4" s="397" t="s">
        <v>373</v>
      </c>
    </row>
    <row r="5" spans="1:29" s="21" customFormat="1" ht="15" customHeight="1">
      <c r="A5" s="12" t="s">
        <v>41</v>
      </c>
      <c r="B5" s="12" t="s">
        <v>42</v>
      </c>
      <c r="C5" s="12" t="s">
        <v>43</v>
      </c>
      <c r="D5" s="12" t="s">
        <v>44</v>
      </c>
      <c r="E5" s="12" t="s">
        <v>45</v>
      </c>
      <c r="F5" s="12" t="s">
        <v>46</v>
      </c>
      <c r="G5" s="12" t="s">
        <v>47</v>
      </c>
      <c r="H5" s="12" t="s">
        <v>48</v>
      </c>
      <c r="I5" s="12" t="s">
        <v>49</v>
      </c>
      <c r="J5" s="12" t="s">
        <v>50</v>
      </c>
      <c r="K5" s="12" t="s">
        <v>51</v>
      </c>
      <c r="L5" s="12" t="s">
        <v>52</v>
      </c>
      <c r="M5" s="12" t="s">
        <v>53</v>
      </c>
      <c r="N5" s="12" t="s">
        <v>54</v>
      </c>
      <c r="O5" s="12" t="s">
        <v>55</v>
      </c>
      <c r="P5" s="12" t="s">
        <v>56</v>
      </c>
      <c r="Q5" s="13" t="s">
        <v>276</v>
      </c>
      <c r="R5" s="13" t="s">
        <v>277</v>
      </c>
      <c r="S5" s="13" t="s">
        <v>278</v>
      </c>
      <c r="T5" s="13" t="s">
        <v>279</v>
      </c>
      <c r="U5" s="13" t="s">
        <v>280</v>
      </c>
      <c r="V5" s="13" t="s">
        <v>281</v>
      </c>
      <c r="W5" s="13" t="s">
        <v>282</v>
      </c>
      <c r="X5" s="13" t="s">
        <v>283</v>
      </c>
      <c r="Y5" s="13" t="s">
        <v>284</v>
      </c>
      <c r="Z5" s="13" t="s">
        <v>285</v>
      </c>
      <c r="AA5" s="13" t="s">
        <v>286</v>
      </c>
      <c r="AB5" s="13" t="s">
        <v>287</v>
      </c>
      <c r="AC5" s="13" t="s">
        <v>288</v>
      </c>
    </row>
    <row r="6" spans="1:29" s="21" customFormat="1" ht="15" customHeight="1">
      <c r="A6" s="14" t="s">
        <v>57</v>
      </c>
      <c r="B6" s="15" t="s">
        <v>58</v>
      </c>
      <c r="C6" s="14" t="s">
        <v>59</v>
      </c>
      <c r="D6" s="14" t="s">
        <v>60</v>
      </c>
      <c r="E6" s="14" t="s">
        <v>59</v>
      </c>
      <c r="F6" s="14" t="s">
        <v>61</v>
      </c>
      <c r="G6" s="14" t="s">
        <v>62</v>
      </c>
      <c r="H6" s="14" t="s">
        <v>63</v>
      </c>
      <c r="I6" s="14" t="s">
        <v>64</v>
      </c>
      <c r="J6" s="14" t="s">
        <v>65</v>
      </c>
      <c r="K6" s="14" t="s">
        <v>66</v>
      </c>
      <c r="L6" s="14" t="s">
        <v>67</v>
      </c>
      <c r="M6" s="14" t="s">
        <v>67</v>
      </c>
      <c r="N6" s="14" t="s">
        <v>67</v>
      </c>
      <c r="O6" s="14" t="s">
        <v>67</v>
      </c>
      <c r="P6" s="14" t="s">
        <v>67</v>
      </c>
      <c r="Q6" s="14" t="s">
        <v>67</v>
      </c>
      <c r="R6" s="14" t="s">
        <v>67</v>
      </c>
      <c r="S6" s="14" t="s">
        <v>67</v>
      </c>
      <c r="T6" s="14" t="s">
        <v>67</v>
      </c>
      <c r="U6" s="14" t="s">
        <v>67</v>
      </c>
      <c r="V6" s="14" t="s">
        <v>67</v>
      </c>
      <c r="W6" s="14" t="s">
        <v>67</v>
      </c>
      <c r="X6" s="14" t="s">
        <v>67</v>
      </c>
      <c r="Y6" s="14" t="s">
        <v>67</v>
      </c>
      <c r="Z6" s="14" t="s">
        <v>67</v>
      </c>
      <c r="AA6" s="14" t="s">
        <v>67</v>
      </c>
      <c r="AB6" s="14" t="s">
        <v>67</v>
      </c>
      <c r="AC6" s="14" t="s">
        <v>67</v>
      </c>
    </row>
    <row r="7" spans="1:29" s="21" customFormat="1" ht="15" customHeight="1">
      <c r="A7" s="15" t="s">
        <v>68</v>
      </c>
      <c r="B7" s="22" t="s">
        <v>69</v>
      </c>
      <c r="C7" s="15" t="s">
        <v>70</v>
      </c>
      <c r="D7" s="15" t="s">
        <v>71</v>
      </c>
      <c r="E7" s="15" t="s">
        <v>72</v>
      </c>
      <c r="F7" s="15" t="s">
        <v>73</v>
      </c>
      <c r="G7" s="15" t="s">
        <v>74</v>
      </c>
      <c r="H7" s="15" t="s">
        <v>75</v>
      </c>
      <c r="I7" s="15" t="s">
        <v>76</v>
      </c>
      <c r="J7" s="15" t="s">
        <v>77</v>
      </c>
      <c r="K7" s="15" t="s">
        <v>78</v>
      </c>
      <c r="L7" s="14" t="s">
        <v>79</v>
      </c>
      <c r="M7" s="14" t="s">
        <v>79</v>
      </c>
      <c r="N7" s="14" t="s">
        <v>79</v>
      </c>
      <c r="O7" s="14" t="s">
        <v>80</v>
      </c>
      <c r="P7" s="15" t="s">
        <v>81</v>
      </c>
      <c r="Q7" s="16" t="s">
        <v>253</v>
      </c>
      <c r="R7" s="16" t="s">
        <v>253</v>
      </c>
      <c r="S7" s="16" t="s">
        <v>238</v>
      </c>
      <c r="T7" s="16" t="s">
        <v>253</v>
      </c>
      <c r="U7" s="16" t="s">
        <v>237</v>
      </c>
      <c r="V7" s="16" t="s">
        <v>237</v>
      </c>
      <c r="W7" s="16" t="s">
        <v>238</v>
      </c>
      <c r="X7" s="15">
        <v>15</v>
      </c>
      <c r="Y7" s="15">
        <v>19</v>
      </c>
      <c r="Z7" s="15">
        <v>16</v>
      </c>
      <c r="AA7" s="15">
        <v>18</v>
      </c>
      <c r="AB7" s="15">
        <v>17</v>
      </c>
      <c r="AC7" s="15">
        <v>18</v>
      </c>
    </row>
    <row r="8" spans="1:29" s="21" customFormat="1" ht="15" customHeight="1">
      <c r="A8" s="14" t="s">
        <v>82</v>
      </c>
      <c r="B8" s="15" t="s">
        <v>83</v>
      </c>
      <c r="C8" s="14" t="s">
        <v>84</v>
      </c>
      <c r="D8" s="14" t="s">
        <v>85</v>
      </c>
      <c r="E8" s="14" t="s">
        <v>86</v>
      </c>
      <c r="F8" s="14" t="s">
        <v>87</v>
      </c>
      <c r="G8" s="14" t="s">
        <v>88</v>
      </c>
      <c r="H8" s="14" t="s">
        <v>89</v>
      </c>
      <c r="I8" s="14" t="s">
        <v>90</v>
      </c>
      <c r="J8" s="14" t="s">
        <v>91</v>
      </c>
      <c r="K8" s="14" t="s">
        <v>92</v>
      </c>
      <c r="L8" s="14" t="s">
        <v>93</v>
      </c>
      <c r="M8" s="14" t="s">
        <v>94</v>
      </c>
      <c r="N8" s="14" t="s">
        <v>95</v>
      </c>
      <c r="O8" s="14" t="s">
        <v>96</v>
      </c>
      <c r="P8" s="14" t="s">
        <v>97</v>
      </c>
      <c r="Q8" s="14" t="s">
        <v>141</v>
      </c>
      <c r="R8" s="14" t="s">
        <v>254</v>
      </c>
      <c r="S8" s="14" t="s">
        <v>255</v>
      </c>
      <c r="T8" s="14" t="s">
        <v>256</v>
      </c>
      <c r="U8" s="14" t="s">
        <v>257</v>
      </c>
      <c r="V8" s="14" t="s">
        <v>258</v>
      </c>
      <c r="W8" s="14" t="s">
        <v>259</v>
      </c>
      <c r="X8" s="14" t="s">
        <v>239</v>
      </c>
      <c r="Y8" s="14" t="s">
        <v>240</v>
      </c>
      <c r="Z8" s="14" t="s">
        <v>241</v>
      </c>
      <c r="AA8" s="14" t="s">
        <v>150</v>
      </c>
      <c r="AB8" s="14" t="s">
        <v>242</v>
      </c>
      <c r="AC8" s="14" t="s">
        <v>243</v>
      </c>
    </row>
    <row r="9" spans="1:29" s="21" customFormat="1" ht="15" customHeight="1">
      <c r="A9" s="14" t="s">
        <v>98</v>
      </c>
      <c r="B9" s="15" t="s">
        <v>99</v>
      </c>
      <c r="C9" s="14" t="s">
        <v>100</v>
      </c>
      <c r="D9" s="14" t="s">
        <v>101</v>
      </c>
      <c r="E9" s="14" t="s">
        <v>102</v>
      </c>
      <c r="F9" s="14" t="s">
        <v>103</v>
      </c>
      <c r="G9" s="14" t="s">
        <v>104</v>
      </c>
      <c r="H9" s="14" t="s">
        <v>105</v>
      </c>
      <c r="I9" s="14" t="s">
        <v>106</v>
      </c>
      <c r="J9" s="14" t="s">
        <v>107</v>
      </c>
      <c r="K9" s="14" t="s">
        <v>108</v>
      </c>
      <c r="L9" s="14" t="s">
        <v>109</v>
      </c>
      <c r="M9" s="14" t="s">
        <v>110</v>
      </c>
      <c r="N9" s="14" t="s">
        <v>111</v>
      </c>
      <c r="O9" s="14" t="s">
        <v>112</v>
      </c>
      <c r="P9" s="14" t="s">
        <v>112</v>
      </c>
      <c r="Q9" s="14" t="s">
        <v>112</v>
      </c>
      <c r="R9" s="14" t="s">
        <v>260</v>
      </c>
      <c r="S9" s="14" t="s">
        <v>261</v>
      </c>
      <c r="T9" s="14" t="s">
        <v>262</v>
      </c>
      <c r="U9" s="14" t="s">
        <v>172</v>
      </c>
      <c r="V9" s="14" t="s">
        <v>65</v>
      </c>
      <c r="W9" s="14" t="s">
        <v>263</v>
      </c>
      <c r="X9" s="14" t="s">
        <v>244</v>
      </c>
      <c r="Y9" s="14" t="s">
        <v>245</v>
      </c>
      <c r="Z9" s="14" t="s">
        <v>246</v>
      </c>
      <c r="AA9" s="14" t="s">
        <v>247</v>
      </c>
      <c r="AB9" s="14" t="s">
        <v>248</v>
      </c>
      <c r="AC9" s="14" t="s">
        <v>249</v>
      </c>
    </row>
    <row r="10" spans="1:29" s="21" customFormat="1" ht="15" customHeight="1">
      <c r="A10" s="14" t="s">
        <v>113</v>
      </c>
      <c r="B10" s="14" t="s">
        <v>114</v>
      </c>
      <c r="C10" s="14" t="s">
        <v>115</v>
      </c>
      <c r="D10" s="14" t="s">
        <v>116</v>
      </c>
      <c r="E10" s="14" t="s">
        <v>117</v>
      </c>
      <c r="F10" s="14" t="s">
        <v>118</v>
      </c>
      <c r="G10" s="14" t="s">
        <v>119</v>
      </c>
      <c r="H10" s="14" t="s">
        <v>120</v>
      </c>
      <c r="I10" s="14" t="s">
        <v>121</v>
      </c>
      <c r="J10" s="14" t="s">
        <v>122</v>
      </c>
      <c r="K10" s="14" t="s">
        <v>123</v>
      </c>
      <c r="L10" s="14" t="s">
        <v>124</v>
      </c>
      <c r="M10" s="14" t="s">
        <v>125</v>
      </c>
      <c r="N10" s="14" t="s">
        <v>126</v>
      </c>
      <c r="O10" s="14" t="s">
        <v>127</v>
      </c>
      <c r="P10" s="14" t="s">
        <v>128</v>
      </c>
      <c r="Q10" s="14" t="s">
        <v>247</v>
      </c>
      <c r="R10" s="14" t="s">
        <v>264</v>
      </c>
      <c r="S10" s="14" t="s">
        <v>265</v>
      </c>
      <c r="T10" s="14" t="s">
        <v>127</v>
      </c>
      <c r="U10" s="14" t="s">
        <v>266</v>
      </c>
      <c r="V10" s="14" t="s">
        <v>267</v>
      </c>
      <c r="W10" s="14" t="s">
        <v>268</v>
      </c>
      <c r="X10" s="16" t="s">
        <v>117</v>
      </c>
      <c r="Y10" s="16" t="s">
        <v>250</v>
      </c>
      <c r="Z10" s="16" t="s">
        <v>160</v>
      </c>
      <c r="AA10" s="16" t="s">
        <v>251</v>
      </c>
      <c r="AB10" s="16" t="s">
        <v>252</v>
      </c>
      <c r="AC10" s="16" t="s">
        <v>247</v>
      </c>
    </row>
    <row r="11" spans="1:29" s="21" customFormat="1" ht="15" customHeight="1">
      <c r="A11" s="14" t="s">
        <v>129</v>
      </c>
      <c r="B11" s="14" t="s">
        <v>130</v>
      </c>
      <c r="C11" s="14" t="s">
        <v>131</v>
      </c>
      <c r="D11" s="14" t="s">
        <v>132</v>
      </c>
      <c r="E11" s="14" t="s">
        <v>133</v>
      </c>
      <c r="F11" s="14" t="s">
        <v>134</v>
      </c>
      <c r="G11" s="14" t="s">
        <v>135</v>
      </c>
      <c r="H11" s="14" t="s">
        <v>136</v>
      </c>
      <c r="I11" s="14" t="s">
        <v>137</v>
      </c>
      <c r="J11" s="14" t="s">
        <v>138</v>
      </c>
      <c r="K11" s="14" t="s">
        <v>139</v>
      </c>
      <c r="L11" s="14" t="s">
        <v>140</v>
      </c>
      <c r="M11" s="14" t="s">
        <v>141</v>
      </c>
      <c r="N11" s="14" t="s">
        <v>142</v>
      </c>
      <c r="O11" s="14" t="s">
        <v>143</v>
      </c>
      <c r="P11" s="14" t="s">
        <v>144</v>
      </c>
      <c r="Q11" s="15" t="s">
        <v>289</v>
      </c>
      <c r="R11" s="15" t="s">
        <v>290</v>
      </c>
      <c r="S11" s="15" t="s">
        <v>291</v>
      </c>
      <c r="T11" s="15" t="s">
        <v>290</v>
      </c>
      <c r="U11" s="15" t="s">
        <v>292</v>
      </c>
      <c r="V11" s="15" t="s">
        <v>293</v>
      </c>
      <c r="W11" s="15" t="s">
        <v>294</v>
      </c>
      <c r="X11" s="14" t="s">
        <v>295</v>
      </c>
      <c r="Y11" s="15" t="s">
        <v>296</v>
      </c>
      <c r="Z11" s="15" t="s">
        <v>75</v>
      </c>
      <c r="AA11" s="15" t="s">
        <v>297</v>
      </c>
      <c r="AB11" s="15" t="s">
        <v>298</v>
      </c>
      <c r="AC11" s="15" t="s">
        <v>299</v>
      </c>
    </row>
    <row r="12" spans="1:29" s="21" customFormat="1" ht="15" customHeight="1">
      <c r="A12" s="14" t="s">
        <v>145</v>
      </c>
      <c r="B12" s="14" t="s">
        <v>146</v>
      </c>
      <c r="C12" s="14" t="s">
        <v>147</v>
      </c>
      <c r="D12" s="14" t="s">
        <v>148</v>
      </c>
      <c r="E12" s="14" t="s">
        <v>149</v>
      </c>
      <c r="F12" s="14" t="s">
        <v>150</v>
      </c>
      <c r="G12" s="14" t="s">
        <v>151</v>
      </c>
      <c r="H12" s="14" t="s">
        <v>152</v>
      </c>
      <c r="I12" s="14" t="s">
        <v>153</v>
      </c>
      <c r="J12" s="14" t="s">
        <v>154</v>
      </c>
      <c r="K12" s="14" t="s">
        <v>155</v>
      </c>
      <c r="L12" s="14" t="s">
        <v>156</v>
      </c>
      <c r="M12" s="14" t="s">
        <v>157</v>
      </c>
      <c r="N12" s="14" t="s">
        <v>158</v>
      </c>
      <c r="O12" s="14" t="s">
        <v>159</v>
      </c>
      <c r="P12" s="14" t="s">
        <v>160</v>
      </c>
      <c r="Q12" s="14" t="s">
        <v>300</v>
      </c>
      <c r="R12" s="14" t="s">
        <v>301</v>
      </c>
      <c r="S12" s="14" t="s">
        <v>302</v>
      </c>
      <c r="T12" s="14" t="s">
        <v>303</v>
      </c>
      <c r="U12" s="14" t="s">
        <v>304</v>
      </c>
      <c r="V12" s="14" t="s">
        <v>305</v>
      </c>
      <c r="W12" s="14" t="s">
        <v>306</v>
      </c>
      <c r="X12" s="14" t="s">
        <v>307</v>
      </c>
      <c r="Y12" s="14" t="s">
        <v>308</v>
      </c>
      <c r="Z12" s="14" t="s">
        <v>309</v>
      </c>
      <c r="AA12" s="14" t="s">
        <v>310</v>
      </c>
      <c r="AB12" s="14" t="s">
        <v>311</v>
      </c>
      <c r="AC12" s="14" t="s">
        <v>312</v>
      </c>
    </row>
    <row r="13" spans="1:29" s="21" customFormat="1" ht="15" customHeight="1">
      <c r="A13" s="15" t="s">
        <v>161</v>
      </c>
      <c r="B13" s="22" t="s">
        <v>162</v>
      </c>
      <c r="C13" s="14" t="s">
        <v>163</v>
      </c>
      <c r="D13" s="14" t="s">
        <v>164</v>
      </c>
      <c r="E13" s="14" t="s">
        <v>163</v>
      </c>
      <c r="F13" s="15" t="s">
        <v>112</v>
      </c>
      <c r="G13" s="14" t="s">
        <v>165</v>
      </c>
      <c r="H13" s="15" t="s">
        <v>166</v>
      </c>
      <c r="I13" s="15" t="s">
        <v>167</v>
      </c>
      <c r="J13" s="15" t="s">
        <v>167</v>
      </c>
      <c r="K13" s="15" t="s">
        <v>168</v>
      </c>
      <c r="L13" s="15" t="s">
        <v>169</v>
      </c>
      <c r="M13" s="15" t="s">
        <v>170</v>
      </c>
      <c r="N13" s="15" t="s">
        <v>116</v>
      </c>
      <c r="O13" s="15" t="s">
        <v>171</v>
      </c>
      <c r="P13" s="15" t="s">
        <v>172</v>
      </c>
      <c r="Q13" s="15" t="s">
        <v>313</v>
      </c>
      <c r="R13" s="15" t="s">
        <v>314</v>
      </c>
      <c r="S13" s="15" t="s">
        <v>315</v>
      </c>
      <c r="T13" s="15" t="s">
        <v>246</v>
      </c>
      <c r="U13" s="15" t="s">
        <v>316</v>
      </c>
      <c r="V13" s="15" t="s">
        <v>197</v>
      </c>
      <c r="W13" s="15" t="s">
        <v>317</v>
      </c>
      <c r="X13" s="15" t="s">
        <v>318</v>
      </c>
      <c r="Y13" s="14" t="s">
        <v>319</v>
      </c>
      <c r="Z13" s="14" t="s">
        <v>320</v>
      </c>
      <c r="AA13" s="15" t="s">
        <v>321</v>
      </c>
      <c r="AB13" s="15" t="s">
        <v>322</v>
      </c>
      <c r="AC13" s="15" t="s">
        <v>323</v>
      </c>
    </row>
    <row r="14" spans="1:29" s="21" customFormat="1" ht="15" customHeight="1">
      <c r="A14" s="14" t="s">
        <v>173</v>
      </c>
      <c r="B14" s="22" t="s">
        <v>174</v>
      </c>
      <c r="C14" s="14" t="s">
        <v>175</v>
      </c>
      <c r="D14" s="15" t="s">
        <v>176</v>
      </c>
      <c r="E14" s="14" t="s">
        <v>177</v>
      </c>
      <c r="F14" s="14" t="s">
        <v>178</v>
      </c>
      <c r="G14" s="15" t="s">
        <v>179</v>
      </c>
      <c r="H14" s="15" t="s">
        <v>180</v>
      </c>
      <c r="I14" s="15" t="s">
        <v>181</v>
      </c>
      <c r="J14" s="15" t="s">
        <v>182</v>
      </c>
      <c r="K14" s="15" t="s">
        <v>183</v>
      </c>
      <c r="L14" s="15" t="s">
        <v>184</v>
      </c>
      <c r="M14" s="15" t="s">
        <v>185</v>
      </c>
      <c r="N14" s="15" t="s">
        <v>186</v>
      </c>
      <c r="O14" s="15" t="s">
        <v>187</v>
      </c>
      <c r="P14" s="15" t="s">
        <v>187</v>
      </c>
      <c r="Q14" s="15" t="s">
        <v>67</v>
      </c>
      <c r="R14" s="15" t="s">
        <v>324</v>
      </c>
      <c r="S14" s="15" t="s">
        <v>133</v>
      </c>
      <c r="T14" s="15" t="s">
        <v>325</v>
      </c>
      <c r="U14" s="15" t="s">
        <v>326</v>
      </c>
      <c r="V14" s="15" t="s">
        <v>327</v>
      </c>
      <c r="W14" s="15" t="s">
        <v>328</v>
      </c>
      <c r="X14" s="15" t="s">
        <v>329</v>
      </c>
      <c r="Y14" s="15" t="s">
        <v>330</v>
      </c>
      <c r="Z14" s="15" t="s">
        <v>331</v>
      </c>
      <c r="AA14" s="15" t="s">
        <v>332</v>
      </c>
      <c r="AB14" s="14" t="s">
        <v>333</v>
      </c>
      <c r="AC14" s="15" t="s">
        <v>334</v>
      </c>
    </row>
    <row r="15" spans="1:29" s="21" customFormat="1" ht="15" customHeight="1">
      <c r="A15" s="14" t="s">
        <v>80</v>
      </c>
      <c r="B15" s="23" t="s">
        <v>188</v>
      </c>
      <c r="C15" s="15" t="s">
        <v>189</v>
      </c>
      <c r="D15" s="14" t="s">
        <v>61</v>
      </c>
      <c r="E15" s="15" t="s">
        <v>190</v>
      </c>
      <c r="F15" s="14" t="s">
        <v>191</v>
      </c>
      <c r="G15" s="14" t="s">
        <v>61</v>
      </c>
      <c r="H15" s="15" t="s">
        <v>192</v>
      </c>
      <c r="I15" s="14" t="s">
        <v>193</v>
      </c>
      <c r="J15" s="14" t="s">
        <v>191</v>
      </c>
      <c r="K15" s="15" t="s">
        <v>194</v>
      </c>
      <c r="L15" s="15" t="s">
        <v>98</v>
      </c>
      <c r="M15" s="15" t="s">
        <v>67</v>
      </c>
      <c r="N15" s="15" t="s">
        <v>67</v>
      </c>
      <c r="O15" s="15" t="s">
        <v>67</v>
      </c>
      <c r="P15" s="15" t="s">
        <v>67</v>
      </c>
      <c r="Q15" s="15" t="s">
        <v>67</v>
      </c>
      <c r="R15" s="15" t="s">
        <v>67</v>
      </c>
      <c r="S15" s="15" t="s">
        <v>67</v>
      </c>
      <c r="T15" s="15" t="s">
        <v>67</v>
      </c>
      <c r="U15" s="15" t="s">
        <v>67</v>
      </c>
      <c r="V15" s="15" t="s">
        <v>67</v>
      </c>
      <c r="W15" s="15" t="s">
        <v>67</v>
      </c>
      <c r="X15" s="15" t="s">
        <v>67</v>
      </c>
      <c r="Y15" s="15" t="s">
        <v>67</v>
      </c>
      <c r="Z15" s="15" t="s">
        <v>67</v>
      </c>
      <c r="AA15" s="15" t="s">
        <v>67</v>
      </c>
      <c r="AB15" s="15" t="s">
        <v>67</v>
      </c>
      <c r="AC15" s="15" t="s">
        <v>67</v>
      </c>
    </row>
    <row r="16" spans="1:29" s="21" customFormat="1" ht="15" customHeight="1">
      <c r="A16" s="14" t="s">
        <v>195</v>
      </c>
      <c r="B16" s="14" t="s">
        <v>196</v>
      </c>
      <c r="C16" s="14" t="s">
        <v>197</v>
      </c>
      <c r="D16" s="14" t="s">
        <v>198</v>
      </c>
      <c r="E16" s="14" t="s">
        <v>199</v>
      </c>
      <c r="F16" s="14" t="s">
        <v>200</v>
      </c>
      <c r="G16" s="14" t="s">
        <v>201</v>
      </c>
      <c r="H16" s="14" t="s">
        <v>202</v>
      </c>
      <c r="I16" s="14" t="s">
        <v>203</v>
      </c>
      <c r="J16" s="14" t="s">
        <v>204</v>
      </c>
      <c r="K16" s="14" t="s">
        <v>205</v>
      </c>
      <c r="L16" s="14" t="s">
        <v>206</v>
      </c>
      <c r="M16" s="14" t="s">
        <v>194</v>
      </c>
      <c r="N16" s="14" t="s">
        <v>207</v>
      </c>
      <c r="O16" s="14" t="s">
        <v>208</v>
      </c>
      <c r="P16" s="14" t="s">
        <v>208</v>
      </c>
      <c r="Q16" s="14" t="s">
        <v>208</v>
      </c>
      <c r="R16" s="14" t="s">
        <v>335</v>
      </c>
      <c r="S16" s="16" t="s">
        <v>61</v>
      </c>
      <c r="T16" s="14" t="s">
        <v>336</v>
      </c>
      <c r="U16" s="16" t="s">
        <v>337</v>
      </c>
      <c r="V16" s="14" t="s">
        <v>194</v>
      </c>
      <c r="W16" s="14" t="s">
        <v>338</v>
      </c>
      <c r="X16" s="14" t="s">
        <v>339</v>
      </c>
      <c r="Y16" s="16" t="s">
        <v>340</v>
      </c>
      <c r="Z16" s="16" t="s">
        <v>341</v>
      </c>
      <c r="AA16" s="14" t="s">
        <v>368</v>
      </c>
      <c r="AB16" s="14" t="s">
        <v>342</v>
      </c>
      <c r="AC16" s="16" t="s">
        <v>341</v>
      </c>
    </row>
    <row r="17" spans="1:29" s="21" customFormat="1" ht="25.5">
      <c r="A17" s="15" t="s">
        <v>81</v>
      </c>
      <c r="B17" s="24" t="s">
        <v>209</v>
      </c>
      <c r="C17" s="15" t="s">
        <v>210</v>
      </c>
      <c r="D17" s="15" t="s">
        <v>117</v>
      </c>
      <c r="E17" s="15" t="s">
        <v>211</v>
      </c>
      <c r="F17" s="15" t="s">
        <v>212</v>
      </c>
      <c r="G17" s="15" t="s">
        <v>213</v>
      </c>
      <c r="H17" s="15" t="s">
        <v>214</v>
      </c>
      <c r="I17" s="15" t="s">
        <v>215</v>
      </c>
      <c r="J17" s="15" t="s">
        <v>216</v>
      </c>
      <c r="K17" s="15" t="s">
        <v>217</v>
      </c>
      <c r="L17" s="14" t="s">
        <v>218</v>
      </c>
      <c r="M17" s="14" t="s">
        <v>219</v>
      </c>
      <c r="N17" s="15" t="s">
        <v>220</v>
      </c>
      <c r="O17" s="15" t="s">
        <v>221</v>
      </c>
      <c r="P17" s="14" t="s">
        <v>222</v>
      </c>
      <c r="Q17" s="15" t="s">
        <v>343</v>
      </c>
      <c r="R17" s="15" t="s">
        <v>344</v>
      </c>
      <c r="S17" s="15" t="s">
        <v>345</v>
      </c>
      <c r="T17" s="14" t="s">
        <v>346</v>
      </c>
      <c r="U17" s="15" t="s">
        <v>347</v>
      </c>
      <c r="V17" s="15" t="s">
        <v>348</v>
      </c>
      <c r="W17" s="15" t="s">
        <v>349</v>
      </c>
      <c r="X17" s="14" t="s">
        <v>350</v>
      </c>
      <c r="Y17" s="15" t="s">
        <v>351</v>
      </c>
      <c r="Z17" s="15" t="s">
        <v>324</v>
      </c>
      <c r="AA17" s="14" t="s">
        <v>352</v>
      </c>
      <c r="AB17" s="15" t="s">
        <v>353</v>
      </c>
      <c r="AC17" s="14" t="s">
        <v>352</v>
      </c>
    </row>
    <row r="18" spans="1:29" s="21" customFormat="1" ht="15" customHeight="1">
      <c r="A18" s="15"/>
      <c r="B18" s="17" t="s">
        <v>23</v>
      </c>
      <c r="C18" s="17" t="s">
        <v>223</v>
      </c>
      <c r="D18" s="17" t="s">
        <v>224</v>
      </c>
      <c r="E18" s="17" t="s">
        <v>225</v>
      </c>
      <c r="F18" s="17" t="s">
        <v>226</v>
      </c>
      <c r="G18" s="17" t="s">
        <v>227</v>
      </c>
      <c r="H18" s="17" t="s">
        <v>228</v>
      </c>
      <c r="I18" s="17" t="s">
        <v>229</v>
      </c>
      <c r="J18" s="17" t="s">
        <v>230</v>
      </c>
      <c r="K18" s="17" t="s">
        <v>231</v>
      </c>
      <c r="L18" s="17" t="s">
        <v>232</v>
      </c>
      <c r="M18" s="17" t="s">
        <v>233</v>
      </c>
      <c r="N18" s="17" t="s">
        <v>234</v>
      </c>
      <c r="O18" s="17" t="s">
        <v>235</v>
      </c>
      <c r="P18" s="17" t="s">
        <v>236</v>
      </c>
      <c r="Q18" s="18" t="s">
        <v>354</v>
      </c>
      <c r="R18" s="19" t="s">
        <v>355</v>
      </c>
      <c r="S18" s="18" t="s">
        <v>356</v>
      </c>
      <c r="T18" s="18" t="s">
        <v>357</v>
      </c>
      <c r="U18" s="18" t="s">
        <v>358</v>
      </c>
      <c r="V18" s="19" t="s">
        <v>359</v>
      </c>
      <c r="W18" s="18" t="s">
        <v>360</v>
      </c>
      <c r="X18" s="19" t="s">
        <v>361</v>
      </c>
      <c r="Y18" s="19" t="s">
        <v>362</v>
      </c>
      <c r="Z18" s="19" t="s">
        <v>363</v>
      </c>
      <c r="AA18" s="19" t="s">
        <v>364</v>
      </c>
      <c r="AB18" s="19" t="s">
        <v>365</v>
      </c>
      <c r="AC18" s="19" t="s">
        <v>366</v>
      </c>
    </row>
    <row r="19" spans="1:29">
      <c r="A19" s="11"/>
      <c r="B19" s="11"/>
      <c r="C19" s="11"/>
      <c r="D19" s="11"/>
      <c r="E19" s="11"/>
      <c r="F19" s="11"/>
      <c r="G19" s="11"/>
      <c r="H19" s="11"/>
      <c r="I19" s="11"/>
      <c r="J19" s="11"/>
      <c r="K19" s="11"/>
      <c r="L19" s="11"/>
      <c r="M19" s="11"/>
      <c r="N19" s="11"/>
      <c r="O19" s="11"/>
      <c r="P19" s="11"/>
      <c r="Q19" s="11"/>
    </row>
    <row r="20" spans="1:29">
      <c r="A20" s="11"/>
      <c r="B20" s="11"/>
      <c r="C20" s="11"/>
      <c r="D20" s="11"/>
      <c r="E20" s="11"/>
      <c r="F20" s="11"/>
      <c r="G20" s="11"/>
      <c r="H20" s="11"/>
      <c r="I20" s="11"/>
      <c r="J20" s="11"/>
      <c r="K20" s="11"/>
      <c r="L20" s="11"/>
      <c r="M20" s="11"/>
      <c r="N20" s="11"/>
      <c r="O20" s="11"/>
      <c r="P20" s="11"/>
      <c r="Q20" s="11"/>
    </row>
    <row r="21" spans="1:29">
      <c r="A21" s="20" t="s">
        <v>370</v>
      </c>
      <c r="B21" s="11"/>
      <c r="C21" s="11"/>
      <c r="D21" s="11"/>
      <c r="E21" s="11"/>
      <c r="F21" s="11"/>
      <c r="G21" s="11"/>
      <c r="H21" s="11"/>
      <c r="I21" s="11"/>
      <c r="J21" s="11"/>
      <c r="K21" s="11"/>
      <c r="L21" s="11"/>
      <c r="M21" s="11"/>
      <c r="N21" s="11"/>
      <c r="O21" s="11"/>
      <c r="P21" s="11"/>
      <c r="Q21" s="11"/>
    </row>
    <row r="22" spans="1:29">
      <c r="A22" s="20" t="s">
        <v>375</v>
      </c>
      <c r="B22" s="11"/>
      <c r="C22" s="11"/>
      <c r="D22" s="11"/>
      <c r="E22" s="11"/>
      <c r="F22" s="11"/>
      <c r="G22" s="11"/>
      <c r="H22" s="11"/>
      <c r="I22" s="11"/>
      <c r="J22" s="11"/>
      <c r="K22" s="11"/>
      <c r="L22" s="11"/>
      <c r="M22" s="11"/>
      <c r="N22" s="11"/>
      <c r="O22" s="11"/>
      <c r="P22" s="11"/>
      <c r="Q22" s="11"/>
    </row>
    <row r="23" spans="1:29">
      <c r="A23" s="11" t="s">
        <v>369</v>
      </c>
      <c r="E23" s="11"/>
      <c r="F23" s="11"/>
      <c r="G23" s="11"/>
      <c r="H23" s="11"/>
      <c r="I23" s="11"/>
      <c r="J23" s="11"/>
      <c r="K23" s="11"/>
      <c r="L23" s="11"/>
      <c r="M23" s="11"/>
      <c r="N23" s="11"/>
      <c r="O23" s="11"/>
      <c r="P23" s="11"/>
      <c r="Q23" s="11"/>
    </row>
    <row r="24" spans="1:29">
      <c r="A24" s="11" t="s">
        <v>367</v>
      </c>
      <c r="B24" s="11"/>
      <c r="C24" s="11"/>
      <c r="D24" s="11"/>
      <c r="E24" s="11"/>
      <c r="F24" s="11"/>
      <c r="G24" s="11"/>
      <c r="H24" s="11"/>
      <c r="I24" s="11"/>
      <c r="J24" s="11"/>
      <c r="K24" s="11"/>
      <c r="L24" s="11"/>
      <c r="M24" s="11"/>
      <c r="N24" s="11"/>
      <c r="O24" s="11"/>
      <c r="P24" s="11"/>
      <c r="Q24" s="11"/>
    </row>
    <row r="25" spans="1:29">
      <c r="A25" s="11"/>
      <c r="B25" s="11"/>
      <c r="C25" s="11"/>
      <c r="D25" s="11"/>
      <c r="E25" s="11"/>
      <c r="F25" s="11"/>
      <c r="G25" s="11"/>
      <c r="H25" s="11"/>
      <c r="I25" s="11"/>
      <c r="J25" s="11"/>
      <c r="K25" s="11"/>
      <c r="L25" s="11"/>
      <c r="M25" s="11"/>
      <c r="N25" s="11"/>
      <c r="O25" s="11"/>
      <c r="P25" s="11"/>
      <c r="Q25" s="11"/>
    </row>
    <row r="26" spans="1:29">
      <c r="B26" s="11"/>
      <c r="C26" s="11"/>
      <c r="D26" s="11"/>
      <c r="E26" s="11"/>
      <c r="F26" s="11"/>
      <c r="G26" s="11"/>
      <c r="H26" s="11"/>
      <c r="I26" s="11"/>
      <c r="J26" s="11"/>
      <c r="K26" s="11"/>
      <c r="L26" s="11"/>
      <c r="M26" s="11"/>
      <c r="N26" s="11"/>
      <c r="O26" s="11"/>
      <c r="P26" s="11"/>
      <c r="Q26" s="11"/>
    </row>
    <row r="27" spans="1:29">
      <c r="A27" s="11"/>
      <c r="B27" s="11"/>
      <c r="C27" s="11"/>
      <c r="D27" s="11"/>
      <c r="E27" s="11"/>
      <c r="F27" s="11"/>
      <c r="G27" s="11"/>
      <c r="H27" s="11"/>
      <c r="I27" s="11"/>
      <c r="J27" s="11"/>
      <c r="K27" s="11"/>
      <c r="L27" s="11"/>
      <c r="M27" s="11"/>
      <c r="N27" s="11"/>
      <c r="O27" s="11"/>
      <c r="P27" s="11"/>
      <c r="Q27" s="11"/>
    </row>
    <row r="28" spans="1:29">
      <c r="A28" s="11"/>
      <c r="B28" s="11"/>
      <c r="C28" s="11"/>
      <c r="D28" s="11"/>
      <c r="E28" s="11"/>
      <c r="F28" s="11"/>
      <c r="G28" s="11"/>
      <c r="H28" s="11"/>
      <c r="I28" s="11"/>
      <c r="J28" s="11"/>
      <c r="K28" s="11"/>
      <c r="L28" s="11"/>
      <c r="M28" s="11"/>
      <c r="N28" s="11"/>
      <c r="O28" s="11"/>
      <c r="P28" s="11"/>
      <c r="Q28" s="11"/>
    </row>
    <row r="29" spans="1:29">
      <c r="A29" s="11"/>
      <c r="B29" s="11"/>
      <c r="C29" s="11"/>
      <c r="D29" s="11"/>
      <c r="E29" s="11"/>
      <c r="F29" s="11"/>
      <c r="G29" s="11"/>
      <c r="H29" s="11"/>
      <c r="I29" s="11"/>
      <c r="J29" s="11"/>
      <c r="K29" s="11"/>
      <c r="L29" s="11"/>
      <c r="M29" s="11"/>
      <c r="N29" s="11"/>
      <c r="O29" s="11"/>
      <c r="P29" s="11"/>
      <c r="Q29" s="11"/>
    </row>
    <row r="30" spans="1:29">
      <c r="A30" s="11"/>
      <c r="B30" s="11"/>
      <c r="C30" s="11"/>
      <c r="D30" s="11"/>
      <c r="E30" s="11"/>
      <c r="F30" s="11"/>
      <c r="G30" s="11"/>
      <c r="H30" s="11"/>
      <c r="I30" s="11"/>
      <c r="J30" s="11"/>
      <c r="K30" s="11"/>
      <c r="L30" s="11"/>
      <c r="M30" s="11"/>
      <c r="N30" s="11"/>
      <c r="O30" s="11"/>
      <c r="P30" s="11"/>
      <c r="Q30" s="11"/>
    </row>
    <row r="31" spans="1:29">
      <c r="A31" s="11"/>
      <c r="B31" s="11"/>
      <c r="C31" s="11"/>
      <c r="D31" s="11"/>
      <c r="E31" s="11"/>
      <c r="F31" s="11"/>
      <c r="G31" s="11"/>
      <c r="H31" s="11"/>
      <c r="I31" s="11"/>
      <c r="J31" s="11"/>
      <c r="K31" s="11"/>
      <c r="L31" s="11"/>
      <c r="M31" s="11"/>
      <c r="N31" s="11"/>
      <c r="O31" s="11"/>
      <c r="P31" s="11"/>
      <c r="Q31" s="11"/>
    </row>
    <row r="32" spans="1:29">
      <c r="A32" s="11"/>
      <c r="B32" s="11"/>
      <c r="C32" s="11"/>
      <c r="D32" s="11"/>
      <c r="E32" s="11"/>
      <c r="F32" s="11"/>
      <c r="G32" s="11"/>
      <c r="H32" s="11"/>
      <c r="I32" s="11"/>
      <c r="J32" s="11"/>
      <c r="K32" s="11"/>
      <c r="L32" s="11"/>
      <c r="M32" s="11"/>
      <c r="N32" s="11"/>
      <c r="O32" s="11"/>
      <c r="P32" s="11"/>
      <c r="Q32" s="11"/>
    </row>
    <row r="33" spans="1:17">
      <c r="A33" s="11"/>
      <c r="B33" s="11"/>
      <c r="C33" s="11"/>
      <c r="D33" s="11"/>
      <c r="E33" s="11"/>
      <c r="F33" s="11"/>
      <c r="G33" s="11"/>
      <c r="H33" s="11"/>
      <c r="I33" s="11"/>
      <c r="J33" s="11"/>
      <c r="K33" s="11"/>
      <c r="L33" s="11"/>
      <c r="M33" s="11"/>
      <c r="N33" s="11"/>
      <c r="O33" s="11"/>
      <c r="P33" s="11"/>
      <c r="Q33" s="11"/>
    </row>
  </sheetData>
  <mergeCells count="15">
    <mergeCell ref="B3:B4"/>
    <mergeCell ref="A3:A4"/>
    <mergeCell ref="AA3:AB3"/>
    <mergeCell ref="O3:P3"/>
    <mergeCell ref="C3:D3"/>
    <mergeCell ref="E3:F3"/>
    <mergeCell ref="G3:H3"/>
    <mergeCell ref="I3:J3"/>
    <mergeCell ref="K3:L3"/>
    <mergeCell ref="M3:N3"/>
    <mergeCell ref="Q3:R3"/>
    <mergeCell ref="S3:T3"/>
    <mergeCell ref="U3:V3"/>
    <mergeCell ref="W3:X3"/>
    <mergeCell ref="Y3:Z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88"/>
  <sheetViews>
    <sheetView workbookViewId="0">
      <selection activeCell="R26" sqref="R26"/>
    </sheetView>
  </sheetViews>
  <sheetFormatPr defaultColWidth="10.85546875" defaultRowHeight="15.75"/>
  <cols>
    <col min="1" max="1" width="26.85546875" style="395" customWidth="1"/>
    <col min="2" max="2" width="24.7109375" style="395" customWidth="1"/>
    <col min="3" max="3" width="19.140625" style="395" customWidth="1"/>
    <col min="4" max="16384" width="10.85546875" style="395"/>
  </cols>
  <sheetData>
    <row r="1" spans="1:64" s="386" customFormat="1">
      <c r="A1" s="386" t="s">
        <v>559</v>
      </c>
      <c r="O1" s="387"/>
      <c r="P1" s="387"/>
      <c r="Q1" s="387"/>
      <c r="R1" s="387"/>
      <c r="S1" s="387"/>
      <c r="T1" s="387"/>
      <c r="U1" s="387"/>
      <c r="V1" s="387"/>
      <c r="W1" s="387"/>
      <c r="X1" s="387"/>
      <c r="Y1" s="387"/>
      <c r="Z1" s="387"/>
      <c r="AA1" s="387"/>
      <c r="AB1" s="387"/>
      <c r="AC1" s="387"/>
      <c r="AD1" s="387"/>
      <c r="AE1" s="387"/>
      <c r="AF1" s="387"/>
      <c r="AG1" s="387"/>
      <c r="AH1" s="387"/>
      <c r="AI1" s="387"/>
      <c r="AJ1" s="387"/>
      <c r="AK1" s="387"/>
      <c r="AL1" s="387"/>
      <c r="AM1" s="387"/>
      <c r="AN1" s="387"/>
      <c r="AO1" s="387"/>
      <c r="AP1" s="387"/>
      <c r="AQ1" s="387"/>
      <c r="AR1" s="387"/>
      <c r="AS1" s="387"/>
      <c r="AT1" s="387"/>
      <c r="AU1" s="387"/>
      <c r="AV1" s="387"/>
      <c r="AW1" s="387"/>
      <c r="AX1" s="387"/>
      <c r="AY1" s="387"/>
      <c r="AZ1" s="387"/>
      <c r="BA1" s="387"/>
      <c r="BB1" s="387"/>
      <c r="BC1" s="387"/>
      <c r="BD1" s="387"/>
      <c r="BE1" s="387"/>
      <c r="BF1" s="387"/>
      <c r="BG1" s="387"/>
      <c r="BH1" s="387"/>
      <c r="BI1" s="387"/>
      <c r="BJ1" s="387"/>
      <c r="BK1" s="387"/>
      <c r="BL1" s="387"/>
    </row>
    <row r="2" spans="1:64" s="386" customFormat="1">
      <c r="A2" s="386" t="s">
        <v>560</v>
      </c>
      <c r="O2" s="387"/>
      <c r="P2" s="387"/>
      <c r="Q2" s="387"/>
      <c r="R2" s="387"/>
      <c r="S2" s="387"/>
      <c r="T2" s="387"/>
      <c r="U2" s="387"/>
      <c r="V2" s="387"/>
      <c r="W2" s="387"/>
      <c r="X2" s="387"/>
      <c r="Y2" s="387"/>
      <c r="Z2" s="387"/>
      <c r="AA2" s="387"/>
      <c r="AB2" s="387"/>
      <c r="AC2" s="387"/>
      <c r="AD2" s="387"/>
      <c r="AE2" s="387"/>
      <c r="AF2" s="387"/>
      <c r="AG2" s="387"/>
      <c r="AH2" s="387"/>
      <c r="AI2" s="387"/>
      <c r="AJ2" s="387"/>
      <c r="AK2" s="387"/>
      <c r="AL2" s="387"/>
      <c r="AM2" s="387"/>
      <c r="AN2" s="387"/>
      <c r="AO2" s="387"/>
      <c r="AP2" s="387"/>
      <c r="AQ2" s="387"/>
      <c r="AR2" s="387"/>
      <c r="AS2" s="387"/>
      <c r="AT2" s="387"/>
      <c r="AU2" s="387"/>
      <c r="AV2" s="387"/>
      <c r="AW2" s="387"/>
      <c r="AX2" s="387"/>
      <c r="AY2" s="387"/>
      <c r="AZ2" s="387"/>
      <c r="BA2" s="387"/>
      <c r="BB2" s="387"/>
      <c r="BC2" s="387"/>
      <c r="BD2" s="387"/>
      <c r="BE2" s="387"/>
      <c r="BF2" s="387"/>
      <c r="BG2" s="387"/>
      <c r="BH2" s="387"/>
      <c r="BI2" s="387"/>
      <c r="BJ2" s="387"/>
      <c r="BK2" s="387"/>
      <c r="BL2" s="387"/>
    </row>
    <row r="3" spans="1:64">
      <c r="A3" s="396" t="s">
        <v>22</v>
      </c>
      <c r="B3" s="396" t="s">
        <v>33</v>
      </c>
      <c r="C3" s="396" t="s">
        <v>561</v>
      </c>
      <c r="D3" s="396" t="s">
        <v>3</v>
      </c>
      <c r="E3" s="396">
        <v>2006</v>
      </c>
      <c r="F3" s="396">
        <v>2007</v>
      </c>
      <c r="G3" s="396">
        <v>2008</v>
      </c>
      <c r="H3" s="396">
        <v>2009</v>
      </c>
      <c r="I3" s="396">
        <v>2010</v>
      </c>
      <c r="J3" s="396">
        <v>2011</v>
      </c>
      <c r="K3" s="396">
        <v>2012</v>
      </c>
      <c r="L3" s="396">
        <v>2013</v>
      </c>
      <c r="M3" s="396">
        <v>2014</v>
      </c>
      <c r="N3" s="396">
        <v>2015</v>
      </c>
    </row>
    <row r="4" spans="1:64">
      <c r="A4" s="390" t="s">
        <v>562</v>
      </c>
      <c r="B4" s="390" t="s">
        <v>563</v>
      </c>
      <c r="C4" s="390" t="s">
        <v>564</v>
      </c>
      <c r="D4" s="390"/>
      <c r="E4" s="390">
        <v>270.80838299999999</v>
      </c>
      <c r="F4" s="390">
        <v>765.710463</v>
      </c>
      <c r="G4" s="390">
        <v>72.053486000000007</v>
      </c>
      <c r="H4" s="390">
        <v>346.34955100000002</v>
      </c>
      <c r="I4" s="390">
        <v>195.10170600000001</v>
      </c>
      <c r="J4" s="390">
        <v>1151.060718</v>
      </c>
      <c r="K4" s="390">
        <v>650.56139800000005</v>
      </c>
      <c r="L4" s="390">
        <v>333.32190000000003</v>
      </c>
      <c r="M4" s="390">
        <v>341.08169900000001</v>
      </c>
      <c r="N4" s="390">
        <v>435.62700100000001</v>
      </c>
    </row>
    <row r="5" spans="1:64">
      <c r="A5" s="392" t="s">
        <v>587</v>
      </c>
      <c r="B5" s="392" t="s">
        <v>563</v>
      </c>
      <c r="C5" s="392" t="s">
        <v>564</v>
      </c>
      <c r="D5" s="392"/>
      <c r="E5" s="392">
        <v>63.707991</v>
      </c>
      <c r="F5" s="392">
        <v>217.99164500000001</v>
      </c>
      <c r="G5" s="392">
        <v>20.899218000000001</v>
      </c>
      <c r="H5" s="392">
        <v>59.147328000000002</v>
      </c>
      <c r="I5" s="392">
        <v>44.609267000000003</v>
      </c>
      <c r="J5" s="392">
        <v>65.719057000000006</v>
      </c>
      <c r="K5" s="392">
        <v>95.815275999999997</v>
      </c>
      <c r="L5" s="392">
        <v>38.784623000000003</v>
      </c>
      <c r="M5" s="392">
        <v>30.297346999999998</v>
      </c>
      <c r="N5" s="392">
        <v>325.12184999999999</v>
      </c>
    </row>
    <row r="6" spans="1:64">
      <c r="A6" s="393" t="s">
        <v>588</v>
      </c>
      <c r="B6" s="393" t="s">
        <v>563</v>
      </c>
      <c r="C6" s="393" t="s">
        <v>564</v>
      </c>
      <c r="D6" s="393"/>
      <c r="E6" s="393">
        <v>207.100393</v>
      </c>
      <c r="F6" s="393">
        <v>547.71881800000006</v>
      </c>
      <c r="G6" s="393">
        <v>51.154268999999999</v>
      </c>
      <c r="H6" s="393">
        <v>287.202223</v>
      </c>
      <c r="I6" s="393">
        <v>150.49243899999999</v>
      </c>
      <c r="J6" s="393">
        <v>1085.3416609999999</v>
      </c>
      <c r="K6" s="393">
        <v>554.74612200000001</v>
      </c>
      <c r="L6" s="393">
        <v>294.53727600000002</v>
      </c>
      <c r="M6" s="393">
        <v>310.78435200000001</v>
      </c>
      <c r="N6" s="393">
        <v>110.505151</v>
      </c>
    </row>
    <row r="7" spans="1:64">
      <c r="A7" s="399" t="s">
        <v>589</v>
      </c>
      <c r="B7" s="399" t="s">
        <v>563</v>
      </c>
      <c r="C7" s="399" t="s">
        <v>564</v>
      </c>
      <c r="D7" s="399"/>
      <c r="E7" s="399">
        <v>58.383000000000003</v>
      </c>
      <c r="F7" s="399">
        <v>206.33500000000001</v>
      </c>
      <c r="G7" s="399">
        <v>13.385</v>
      </c>
      <c r="H7" s="399">
        <v>53.106999999999999</v>
      </c>
      <c r="I7" s="399">
        <v>38.811999999999998</v>
      </c>
      <c r="J7" s="399">
        <v>59.805999999999997</v>
      </c>
      <c r="K7" s="399">
        <v>89.953999999999994</v>
      </c>
      <c r="L7" s="399">
        <v>26.206</v>
      </c>
      <c r="M7" s="399">
        <v>24.925999999999998</v>
      </c>
      <c r="N7" s="399">
        <v>323.48899999999998</v>
      </c>
    </row>
    <row r="8" spans="1:64">
      <c r="A8" s="395" t="s">
        <v>590</v>
      </c>
      <c r="B8" s="395" t="s">
        <v>563</v>
      </c>
      <c r="C8" s="395" t="s">
        <v>564</v>
      </c>
      <c r="E8" s="395">
        <v>29.667999999999999</v>
      </c>
      <c r="F8" s="395">
        <v>13.576000000000001</v>
      </c>
      <c r="G8" s="395">
        <v>12.359</v>
      </c>
      <c r="H8" s="395">
        <v>51.889000000000003</v>
      </c>
      <c r="I8" s="395">
        <v>11.694000000000001</v>
      </c>
      <c r="J8" s="395">
        <v>11.413</v>
      </c>
      <c r="K8" s="395">
        <v>76.632000000000005</v>
      </c>
      <c r="L8" s="395">
        <v>19.916</v>
      </c>
      <c r="M8" s="395">
        <v>14.494</v>
      </c>
      <c r="N8" s="395">
        <v>31.405999999999999</v>
      </c>
    </row>
    <row r="9" spans="1:64">
      <c r="A9" s="390" t="s">
        <v>562</v>
      </c>
      <c r="B9" s="390" t="s">
        <v>563</v>
      </c>
      <c r="C9" s="390" t="s">
        <v>569</v>
      </c>
      <c r="D9" s="390"/>
      <c r="E9" s="390">
        <v>158.107</v>
      </c>
      <c r="F9" s="390">
        <v>139.797</v>
      </c>
      <c r="G9" s="390">
        <v>226.39</v>
      </c>
      <c r="H9" s="390">
        <v>383.95600000000002</v>
      </c>
      <c r="I9" s="390">
        <v>309.935</v>
      </c>
      <c r="J9" s="390">
        <v>246.58099999999999</v>
      </c>
      <c r="K9" s="390">
        <v>178.47800000000001</v>
      </c>
      <c r="L9" s="390">
        <v>189.88499999999999</v>
      </c>
      <c r="M9" s="390">
        <v>289.01499999999999</v>
      </c>
      <c r="N9" s="390">
        <v>416.11599999999999</v>
      </c>
    </row>
    <row r="10" spans="1:64">
      <c r="A10" s="392" t="s">
        <v>566</v>
      </c>
      <c r="B10" s="392" t="s">
        <v>563</v>
      </c>
      <c r="C10" s="392" t="s">
        <v>569</v>
      </c>
      <c r="D10" s="392"/>
      <c r="E10" s="392">
        <v>34.32</v>
      </c>
      <c r="F10" s="392">
        <v>65.918999999999997</v>
      </c>
      <c r="G10" s="392">
        <v>81.322999999999993</v>
      </c>
      <c r="H10" s="392">
        <v>56.777000000000001</v>
      </c>
      <c r="I10" s="392">
        <v>89.757000000000005</v>
      </c>
      <c r="J10" s="392">
        <v>89.6</v>
      </c>
      <c r="K10" s="392">
        <v>78.596999999999994</v>
      </c>
      <c r="L10" s="392">
        <v>99.113</v>
      </c>
      <c r="M10" s="392">
        <v>90.19</v>
      </c>
      <c r="N10" s="392">
        <v>95.977999999999994</v>
      </c>
    </row>
    <row r="11" spans="1:64">
      <c r="A11" s="393" t="s">
        <v>567</v>
      </c>
      <c r="B11" s="393" t="s">
        <v>563</v>
      </c>
      <c r="C11" s="393" t="s">
        <v>569</v>
      </c>
      <c r="D11" s="393"/>
      <c r="E11" s="393">
        <v>123.78700000000001</v>
      </c>
      <c r="F11" s="393">
        <v>73.878</v>
      </c>
      <c r="G11" s="393">
        <v>145.066</v>
      </c>
      <c r="H11" s="393">
        <v>327.17899999999997</v>
      </c>
      <c r="I11" s="393">
        <v>220.17699999999999</v>
      </c>
      <c r="J11" s="393">
        <v>156.98099999999999</v>
      </c>
      <c r="K11" s="393">
        <v>99.88</v>
      </c>
      <c r="L11" s="393">
        <v>90.772000000000006</v>
      </c>
      <c r="M11" s="393">
        <v>198.82499999999999</v>
      </c>
      <c r="N11" s="393">
        <v>320.137</v>
      </c>
    </row>
    <row r="12" spans="1:64">
      <c r="A12" s="395" t="s">
        <v>590</v>
      </c>
      <c r="B12" s="395" t="s">
        <v>563</v>
      </c>
      <c r="C12" s="395" t="s">
        <v>569</v>
      </c>
      <c r="E12" s="395">
        <v>17.989000000000001</v>
      </c>
      <c r="F12" s="395">
        <v>43.335999999999999</v>
      </c>
      <c r="G12" s="395">
        <v>39.279000000000003</v>
      </c>
      <c r="H12" s="395">
        <v>30.699000000000002</v>
      </c>
      <c r="I12" s="395">
        <v>51.356999999999999</v>
      </c>
      <c r="J12" s="395">
        <v>42.405999999999999</v>
      </c>
      <c r="K12" s="395">
        <v>28.398</v>
      </c>
      <c r="L12" s="395">
        <v>41.404000000000003</v>
      </c>
      <c r="M12" s="395">
        <v>41.942999999999998</v>
      </c>
      <c r="N12" s="395">
        <v>48.871000000000002</v>
      </c>
    </row>
    <row r="13" spans="1:64">
      <c r="A13" s="399" t="s">
        <v>589</v>
      </c>
      <c r="B13" s="399" t="s">
        <v>563</v>
      </c>
      <c r="C13" s="399" t="s">
        <v>569</v>
      </c>
      <c r="D13" s="399"/>
      <c r="E13" s="399">
        <v>26.111000000000001</v>
      </c>
      <c r="F13" s="399">
        <v>56.746000000000002</v>
      </c>
      <c r="G13" s="399">
        <v>72.792000000000002</v>
      </c>
      <c r="H13" s="399">
        <v>50.13</v>
      </c>
      <c r="I13" s="399">
        <v>82.792000000000002</v>
      </c>
      <c r="J13" s="399">
        <v>82.662000000000006</v>
      </c>
      <c r="K13" s="399">
        <v>72.608999999999995</v>
      </c>
      <c r="L13" s="399">
        <v>91.381</v>
      </c>
      <c r="M13" s="399">
        <v>82.754999999999995</v>
      </c>
      <c r="N13" s="399">
        <v>92.986999999999995</v>
      </c>
    </row>
    <row r="14" spans="1:64">
      <c r="A14" s="390" t="s">
        <v>562</v>
      </c>
      <c r="B14" s="390" t="s">
        <v>591</v>
      </c>
      <c r="C14" s="390" t="s">
        <v>564</v>
      </c>
      <c r="D14" s="390"/>
      <c r="E14" s="390">
        <v>1.0349999999999999</v>
      </c>
      <c r="F14" s="390">
        <v>29.591999999999999</v>
      </c>
      <c r="G14" s="390">
        <v>8.9369999999999994</v>
      </c>
      <c r="H14" s="390">
        <v>26.969000000000001</v>
      </c>
      <c r="I14" s="390">
        <v>15.090999999999999</v>
      </c>
      <c r="J14" s="390">
        <v>21.675000000000001</v>
      </c>
      <c r="K14" s="390">
        <v>16.462</v>
      </c>
      <c r="L14" s="390">
        <v>9.1240000000000006</v>
      </c>
      <c r="M14" s="390">
        <v>20.584</v>
      </c>
      <c r="N14" s="390">
        <v>20.47</v>
      </c>
    </row>
    <row r="15" spans="1:64">
      <c r="A15" s="392" t="s">
        <v>566</v>
      </c>
      <c r="B15" s="392" t="s">
        <v>591</v>
      </c>
      <c r="C15" s="392" t="s">
        <v>564</v>
      </c>
      <c r="D15" s="392"/>
      <c r="E15" s="392">
        <v>1.0349999999999999</v>
      </c>
      <c r="F15" s="392">
        <v>6.2629999999999999</v>
      </c>
      <c r="G15" s="392">
        <v>2.2810000000000001</v>
      </c>
      <c r="H15" s="392">
        <v>2.7160000000000002</v>
      </c>
      <c r="I15" s="392">
        <v>3.8239999999999998</v>
      </c>
      <c r="J15" s="392">
        <v>1.9279999999999999</v>
      </c>
      <c r="K15" s="392">
        <v>3.92</v>
      </c>
      <c r="L15" s="392">
        <v>5.2350000000000003</v>
      </c>
      <c r="M15" s="392">
        <v>3.6970000000000001</v>
      </c>
      <c r="N15" s="392">
        <v>2.8039999999999998</v>
      </c>
    </row>
    <row r="16" spans="1:64">
      <c r="A16" s="393" t="s">
        <v>567</v>
      </c>
      <c r="B16" s="393" t="s">
        <v>591</v>
      </c>
      <c r="C16" s="393" t="s">
        <v>564</v>
      </c>
      <c r="D16" s="393"/>
      <c r="E16" s="393">
        <v>1E-3</v>
      </c>
      <c r="F16" s="393">
        <v>23.329000000000001</v>
      </c>
      <c r="G16" s="393">
        <v>6.6559999999999997</v>
      </c>
      <c r="H16" s="393">
        <v>24.253</v>
      </c>
      <c r="I16" s="393">
        <v>11.266999999999999</v>
      </c>
      <c r="J16" s="393">
        <v>19.747</v>
      </c>
      <c r="K16" s="393">
        <v>12.542</v>
      </c>
      <c r="L16" s="393">
        <v>3.89</v>
      </c>
      <c r="M16" s="393">
        <v>16.888000000000002</v>
      </c>
      <c r="N16" s="393">
        <v>17.666</v>
      </c>
    </row>
    <row r="17" spans="1:14">
      <c r="A17" s="399" t="s">
        <v>589</v>
      </c>
      <c r="B17" s="399" t="s">
        <v>591</v>
      </c>
      <c r="C17" s="399" t="s">
        <v>564</v>
      </c>
      <c r="D17" s="399"/>
      <c r="E17" s="399">
        <v>0.8</v>
      </c>
      <c r="F17" s="399">
        <v>4.444</v>
      </c>
      <c r="G17" s="399">
        <v>1.415</v>
      </c>
      <c r="H17" s="399">
        <v>1.51</v>
      </c>
      <c r="I17" s="399">
        <v>3.512</v>
      </c>
      <c r="J17" s="399">
        <v>1.913</v>
      </c>
      <c r="K17" s="399">
        <v>3.8359999999999999</v>
      </c>
      <c r="L17" s="399">
        <v>3.0259999999999998</v>
      </c>
      <c r="M17" s="399">
        <v>3.6949999999999998</v>
      </c>
      <c r="N17" s="399">
        <v>2.8010000000000002</v>
      </c>
    </row>
    <row r="18" spans="1:14">
      <c r="A18" s="395" t="s">
        <v>590</v>
      </c>
      <c r="B18" s="395" t="s">
        <v>591</v>
      </c>
      <c r="C18" s="395" t="s">
        <v>564</v>
      </c>
      <c r="E18" s="395">
        <v>0.505</v>
      </c>
      <c r="F18" s="395">
        <v>1.5740000000000001</v>
      </c>
      <c r="G18" s="395">
        <v>0.86599999999999999</v>
      </c>
      <c r="H18" s="395">
        <v>3.2000000000000001E-2</v>
      </c>
      <c r="I18" s="395">
        <v>2.5059999999999998</v>
      </c>
      <c r="J18" s="395">
        <v>3.9E-2</v>
      </c>
      <c r="K18" s="395">
        <v>1.9E-2</v>
      </c>
      <c r="L18" s="395" t="s">
        <v>495</v>
      </c>
      <c r="M18" s="395">
        <v>2E-3</v>
      </c>
      <c r="N18" s="395">
        <v>6.0000000000000001E-3</v>
      </c>
    </row>
    <row r="19" spans="1:14">
      <c r="A19" s="390" t="s">
        <v>562</v>
      </c>
      <c r="B19" s="390" t="s">
        <v>591</v>
      </c>
      <c r="C19" s="390" t="s">
        <v>569</v>
      </c>
      <c r="D19" s="390"/>
      <c r="E19" s="390">
        <v>1.4970000000000001</v>
      </c>
      <c r="F19" s="390">
        <v>4.0860000000000003</v>
      </c>
      <c r="G19" s="390">
        <v>11.994999999999999</v>
      </c>
      <c r="H19" s="390">
        <v>12.837999999999999</v>
      </c>
      <c r="I19" s="390">
        <v>6.0419999999999998</v>
      </c>
      <c r="J19" s="390">
        <v>4.819</v>
      </c>
      <c r="K19" s="390">
        <v>8.7460000000000004</v>
      </c>
      <c r="L19" s="390">
        <v>9.0540000000000003</v>
      </c>
      <c r="M19" s="390">
        <v>8.9280000000000008</v>
      </c>
      <c r="N19" s="390">
        <v>12.942</v>
      </c>
    </row>
    <row r="20" spans="1:14">
      <c r="A20" s="392" t="s">
        <v>566</v>
      </c>
      <c r="B20" s="392" t="s">
        <v>591</v>
      </c>
      <c r="C20" s="392" t="s">
        <v>569</v>
      </c>
      <c r="D20" s="392"/>
      <c r="E20" s="392">
        <v>1.498</v>
      </c>
      <c r="F20" s="392">
        <v>4.09</v>
      </c>
      <c r="G20" s="392">
        <v>2.7770000000000001</v>
      </c>
      <c r="H20" s="392">
        <v>3.2349999999999999</v>
      </c>
      <c r="I20" s="392">
        <v>3.484</v>
      </c>
      <c r="J20" s="392">
        <v>2.0790000000000002</v>
      </c>
      <c r="K20" s="392">
        <v>4.2030000000000003</v>
      </c>
      <c r="L20" s="392">
        <v>3.73</v>
      </c>
      <c r="M20" s="392">
        <v>4.077</v>
      </c>
      <c r="N20" s="392">
        <v>3.1779999999999999</v>
      </c>
    </row>
    <row r="21" spans="1:14">
      <c r="A21" s="393" t="s">
        <v>567</v>
      </c>
      <c r="B21" s="393" t="s">
        <v>591</v>
      </c>
      <c r="C21" s="393" t="s">
        <v>569</v>
      </c>
      <c r="D21" s="393"/>
      <c r="E21" s="393">
        <v>-1E-3</v>
      </c>
      <c r="F21" s="393">
        <v>-4.0000000000000001E-3</v>
      </c>
      <c r="G21" s="393">
        <v>9.218</v>
      </c>
      <c r="H21" s="393">
        <v>9.6029999999999998</v>
      </c>
      <c r="I21" s="393">
        <v>2.5579999999999998</v>
      </c>
      <c r="J21" s="393">
        <v>2.7410000000000001</v>
      </c>
      <c r="K21" s="393">
        <v>4.5430000000000001</v>
      </c>
      <c r="L21" s="393">
        <v>5.3239999999999998</v>
      </c>
      <c r="M21" s="393">
        <v>4.851</v>
      </c>
      <c r="N21" s="393">
        <v>9.7639999999999993</v>
      </c>
    </row>
    <row r="22" spans="1:14">
      <c r="A22" s="399" t="s">
        <v>589</v>
      </c>
      <c r="B22" s="399" t="s">
        <v>591</v>
      </c>
      <c r="C22" s="399" t="s">
        <v>569</v>
      </c>
      <c r="D22" s="399"/>
      <c r="E22" s="399">
        <v>1.2490000000000001</v>
      </c>
      <c r="F22" s="399">
        <v>2.0779999999999998</v>
      </c>
      <c r="G22" s="399">
        <v>1.91</v>
      </c>
      <c r="H22" s="399">
        <v>2.871</v>
      </c>
      <c r="I22" s="399">
        <v>3.0339999999999998</v>
      </c>
      <c r="J22" s="399">
        <v>1.92</v>
      </c>
      <c r="K22" s="399">
        <v>3.7890000000000001</v>
      </c>
      <c r="L22" s="399">
        <v>2.9540000000000002</v>
      </c>
      <c r="M22" s="399">
        <v>3.83</v>
      </c>
      <c r="N22" s="399">
        <v>2.9420000000000002</v>
      </c>
    </row>
    <row r="23" spans="1:14">
      <c r="A23" s="395" t="s">
        <v>590</v>
      </c>
      <c r="B23" s="395" t="s">
        <v>591</v>
      </c>
      <c r="C23" s="395" t="s">
        <v>569</v>
      </c>
      <c r="E23" s="395">
        <v>0.51600000000000001</v>
      </c>
      <c r="F23" s="395">
        <v>1.5740000000000001</v>
      </c>
      <c r="G23" s="395">
        <v>0.86599999999999999</v>
      </c>
      <c r="H23" s="395">
        <v>2.1000000000000001E-2</v>
      </c>
      <c r="I23" s="395">
        <v>2.3490000000000002</v>
      </c>
      <c r="J23" s="395">
        <v>0.193</v>
      </c>
      <c r="K23" s="395">
        <v>7.5999999999999998E-2</v>
      </c>
      <c r="L23" s="395">
        <v>1.2999999999999999E-2</v>
      </c>
      <c r="M23" s="395">
        <v>2.8000000000000001E-2</v>
      </c>
      <c r="N23" s="395">
        <v>1.6E-2</v>
      </c>
    </row>
    <row r="24" spans="1:14">
      <c r="A24" s="390" t="s">
        <v>562</v>
      </c>
      <c r="B24" s="390" t="s">
        <v>571</v>
      </c>
      <c r="C24" s="390" t="s">
        <v>564</v>
      </c>
      <c r="D24" s="390"/>
      <c r="E24" s="390">
        <v>19.248000000000001</v>
      </c>
      <c r="F24" s="390">
        <v>49.518000000000001</v>
      </c>
      <c r="G24" s="390">
        <v>9.7140000000000004</v>
      </c>
      <c r="H24" s="390">
        <v>14.832000000000001</v>
      </c>
      <c r="I24" s="390">
        <v>31.97</v>
      </c>
      <c r="J24" s="390">
        <v>914.66300000000001</v>
      </c>
      <c r="K24" s="390">
        <v>48.881999999999998</v>
      </c>
      <c r="L24" s="390">
        <v>6.9269999999999996</v>
      </c>
      <c r="M24" s="390">
        <v>28.997</v>
      </c>
      <c r="N24" s="390">
        <v>89.254000000000005</v>
      </c>
    </row>
    <row r="25" spans="1:14">
      <c r="A25" s="392" t="s">
        <v>566</v>
      </c>
      <c r="B25" s="392" t="s">
        <v>571</v>
      </c>
      <c r="C25" s="392" t="s">
        <v>564</v>
      </c>
      <c r="D25" s="392"/>
      <c r="E25" s="392">
        <v>3.7469999999999999</v>
      </c>
      <c r="F25" s="392">
        <v>3.6619999999999999</v>
      </c>
      <c r="G25" s="392">
        <v>3.0649999999999999</v>
      </c>
      <c r="H25" s="392">
        <v>5.2679999999999998</v>
      </c>
      <c r="I25" s="392">
        <v>4.7430000000000003</v>
      </c>
      <c r="J25" s="392">
        <v>11.648999999999999</v>
      </c>
      <c r="K25" s="392">
        <v>12.865</v>
      </c>
      <c r="L25" s="392">
        <v>6.9269999999999996</v>
      </c>
      <c r="M25" s="392">
        <v>11.021000000000001</v>
      </c>
      <c r="N25" s="392">
        <v>17.539000000000001</v>
      </c>
    </row>
    <row r="26" spans="1:14">
      <c r="A26" s="393" t="s">
        <v>567</v>
      </c>
      <c r="B26" s="393" t="s">
        <v>571</v>
      </c>
      <c r="C26" s="393" t="s">
        <v>564</v>
      </c>
      <c r="D26" s="393"/>
      <c r="E26" s="393">
        <v>15.500999999999999</v>
      </c>
      <c r="F26" s="393">
        <v>45.856000000000002</v>
      </c>
      <c r="G26" s="393">
        <v>6.649</v>
      </c>
      <c r="H26" s="393">
        <v>9.5640000000000001</v>
      </c>
      <c r="I26" s="393">
        <v>27.227</v>
      </c>
      <c r="J26" s="393">
        <v>903.01400000000001</v>
      </c>
      <c r="K26" s="393">
        <v>36.017000000000003</v>
      </c>
      <c r="L26" s="393" t="s">
        <v>495</v>
      </c>
      <c r="M26" s="393">
        <v>17.975999999999999</v>
      </c>
      <c r="N26" s="393">
        <v>71.715000000000003</v>
      </c>
    </row>
    <row r="27" spans="1:14">
      <c r="A27" s="395" t="s">
        <v>592</v>
      </c>
      <c r="B27" s="395" t="s">
        <v>571</v>
      </c>
      <c r="C27" s="395" t="s">
        <v>564</v>
      </c>
      <c r="E27" s="395" t="s">
        <v>495</v>
      </c>
      <c r="F27" s="395" t="s">
        <v>495</v>
      </c>
      <c r="G27" s="395" t="s">
        <v>495</v>
      </c>
      <c r="H27" s="395" t="s">
        <v>495</v>
      </c>
      <c r="I27" s="395" t="s">
        <v>495</v>
      </c>
      <c r="J27" s="395" t="s">
        <v>495</v>
      </c>
      <c r="K27" s="395" t="s">
        <v>495</v>
      </c>
      <c r="L27" s="395" t="s">
        <v>495</v>
      </c>
      <c r="M27" s="395" t="s">
        <v>495</v>
      </c>
      <c r="N27" s="395" t="s">
        <v>495</v>
      </c>
    </row>
    <row r="28" spans="1:14">
      <c r="A28" s="399" t="s">
        <v>589</v>
      </c>
      <c r="B28" s="399" t="s">
        <v>571</v>
      </c>
      <c r="C28" s="399" t="s">
        <v>564</v>
      </c>
      <c r="D28" s="399"/>
      <c r="E28" s="399">
        <v>2.6040000000000001</v>
      </c>
      <c r="F28" s="399">
        <v>3.0129999999999999</v>
      </c>
      <c r="G28" s="399">
        <v>2.363</v>
      </c>
      <c r="H28" s="399">
        <v>4.96</v>
      </c>
      <c r="I28" s="399">
        <v>4.1520000000000001</v>
      </c>
      <c r="J28" s="399">
        <v>10.544</v>
      </c>
      <c r="K28" s="399">
        <v>11.436</v>
      </c>
      <c r="L28" s="399">
        <v>5.8250000000000002</v>
      </c>
      <c r="M28" s="399">
        <v>8.9109999999999996</v>
      </c>
      <c r="N28" s="399">
        <v>17.481000000000002</v>
      </c>
    </row>
    <row r="29" spans="1:14">
      <c r="A29" s="395" t="s">
        <v>590</v>
      </c>
      <c r="B29" s="395" t="s">
        <v>571</v>
      </c>
      <c r="C29" s="395" t="s">
        <v>564</v>
      </c>
      <c r="E29" s="395">
        <v>2.891</v>
      </c>
      <c r="F29" s="395">
        <v>3.3719999999999999</v>
      </c>
      <c r="G29" s="395">
        <v>3.0150000000000001</v>
      </c>
      <c r="H29" s="395">
        <v>4.3410000000000002</v>
      </c>
      <c r="I29" s="395">
        <v>4.375</v>
      </c>
      <c r="J29" s="395">
        <v>6.1020000000000003</v>
      </c>
      <c r="K29" s="395">
        <v>3.3570000000000002</v>
      </c>
      <c r="L29" s="395">
        <v>2.9590000000000001</v>
      </c>
      <c r="M29" s="395">
        <v>2.2789999999999999</v>
      </c>
      <c r="N29" s="395">
        <v>8.8670000000000009</v>
      </c>
    </row>
    <row r="30" spans="1:14">
      <c r="A30" s="390" t="s">
        <v>562</v>
      </c>
      <c r="B30" s="390" t="s">
        <v>571</v>
      </c>
      <c r="C30" s="390" t="s">
        <v>569</v>
      </c>
      <c r="D30" s="390"/>
      <c r="E30" s="390">
        <v>56.41</v>
      </c>
      <c r="F30" s="390">
        <v>45.813000000000002</v>
      </c>
      <c r="G30" s="390">
        <v>46.377000000000002</v>
      </c>
      <c r="H30" s="390">
        <v>42.469000000000001</v>
      </c>
      <c r="I30" s="390">
        <v>32.883000000000003</v>
      </c>
      <c r="J30" s="390">
        <v>49.883000000000003</v>
      </c>
      <c r="K30" s="390">
        <v>14.045999999999999</v>
      </c>
      <c r="L30" s="390">
        <v>35.655999999999999</v>
      </c>
      <c r="M30" s="390">
        <v>72.277000000000001</v>
      </c>
      <c r="N30" s="390">
        <v>150.07900000000001</v>
      </c>
    </row>
    <row r="31" spans="1:14">
      <c r="A31" s="392" t="s">
        <v>566</v>
      </c>
      <c r="B31" s="392" t="s">
        <v>571</v>
      </c>
      <c r="C31" s="392" t="s">
        <v>569</v>
      </c>
      <c r="D31" s="392"/>
      <c r="E31" s="392">
        <v>3.6280000000000001</v>
      </c>
      <c r="F31" s="392">
        <v>3.7120000000000002</v>
      </c>
      <c r="G31" s="392">
        <v>3.2989999999999999</v>
      </c>
      <c r="H31" s="392">
        <v>3.5409999999999999</v>
      </c>
      <c r="I31" s="392">
        <v>4.2149999999999999</v>
      </c>
      <c r="J31" s="392">
        <v>7.7539999999999996</v>
      </c>
      <c r="K31" s="392">
        <v>7.1459999999999999</v>
      </c>
      <c r="L31" s="392">
        <v>10.464</v>
      </c>
      <c r="M31" s="392">
        <v>10.64</v>
      </c>
      <c r="N31" s="392">
        <v>9.9209999999999994</v>
      </c>
    </row>
    <row r="32" spans="1:14">
      <c r="A32" s="393" t="s">
        <v>567</v>
      </c>
      <c r="B32" s="393" t="s">
        <v>571</v>
      </c>
      <c r="C32" s="393" t="s">
        <v>569</v>
      </c>
      <c r="D32" s="393"/>
      <c r="E32" s="393">
        <v>52.781999999999996</v>
      </c>
      <c r="F32" s="393">
        <v>42.100999999999999</v>
      </c>
      <c r="G32" s="393">
        <v>43.078000000000003</v>
      </c>
      <c r="H32" s="393">
        <v>38.927999999999997</v>
      </c>
      <c r="I32" s="393">
        <v>28.667999999999999</v>
      </c>
      <c r="J32" s="393">
        <v>42.13</v>
      </c>
      <c r="K32" s="393">
        <v>6.9</v>
      </c>
      <c r="L32" s="393">
        <v>25.192</v>
      </c>
      <c r="M32" s="393">
        <v>61.637999999999998</v>
      </c>
      <c r="N32" s="393">
        <v>140.15799999999999</v>
      </c>
    </row>
    <row r="33" spans="1:14">
      <c r="A33" s="399" t="s">
        <v>589</v>
      </c>
      <c r="B33" s="399" t="s">
        <v>571</v>
      </c>
      <c r="C33" s="399" t="s">
        <v>569</v>
      </c>
      <c r="D33" s="399"/>
      <c r="E33" s="399">
        <v>2.4980000000000002</v>
      </c>
      <c r="F33" s="399">
        <v>1.827</v>
      </c>
      <c r="G33" s="399">
        <v>2.1779999999999999</v>
      </c>
      <c r="H33" s="399">
        <v>2.758</v>
      </c>
      <c r="I33" s="399">
        <v>3.6379999999999999</v>
      </c>
      <c r="J33" s="399">
        <v>6.968</v>
      </c>
      <c r="K33" s="399">
        <v>6.0060000000000002</v>
      </c>
      <c r="L33" s="399">
        <v>8.9819999999999993</v>
      </c>
      <c r="M33" s="399">
        <v>7.9630000000000001</v>
      </c>
      <c r="N33" s="399">
        <v>9.8620000000000001</v>
      </c>
    </row>
    <row r="34" spans="1:14">
      <c r="A34" s="395" t="s">
        <v>590</v>
      </c>
      <c r="B34" s="395" t="s">
        <v>571</v>
      </c>
      <c r="C34" s="395" t="s">
        <v>569</v>
      </c>
      <c r="E34" s="395">
        <v>3.3519999999999999</v>
      </c>
      <c r="F34" s="395">
        <v>2.4420000000000002</v>
      </c>
      <c r="G34" s="395">
        <v>2.6659999999999999</v>
      </c>
      <c r="H34" s="395">
        <v>2.8239999999999998</v>
      </c>
      <c r="I34" s="395">
        <v>3.7469999999999999</v>
      </c>
      <c r="J34" s="395">
        <v>6.742</v>
      </c>
      <c r="K34" s="395">
        <v>3.3660000000000001</v>
      </c>
      <c r="L34" s="395">
        <v>3.2040000000000002</v>
      </c>
      <c r="M34" s="395">
        <v>3</v>
      </c>
      <c r="N34" s="395">
        <v>3.7170000000000001</v>
      </c>
    </row>
    <row r="35" spans="1:14">
      <c r="A35" s="390" t="s">
        <v>562</v>
      </c>
      <c r="B35" s="390" t="s">
        <v>572</v>
      </c>
      <c r="C35" s="390" t="s">
        <v>564</v>
      </c>
      <c r="D35" s="390"/>
      <c r="E35" s="390">
        <v>50.832000000000001</v>
      </c>
      <c r="F35" s="390">
        <v>1.0629999999999999</v>
      </c>
      <c r="G35" s="390">
        <v>4.7329999999999997</v>
      </c>
      <c r="H35" s="390">
        <v>191.90199999999999</v>
      </c>
      <c r="I35" s="390">
        <v>1.385</v>
      </c>
      <c r="J35" s="390">
        <v>47.790999999999997</v>
      </c>
      <c r="K35" s="390">
        <v>3.44</v>
      </c>
      <c r="L35" s="390">
        <v>6.4649999999999999</v>
      </c>
      <c r="M35" s="390">
        <v>8.3030000000000008</v>
      </c>
      <c r="N35" s="390">
        <v>8.8079999999999998</v>
      </c>
    </row>
    <row r="36" spans="1:14">
      <c r="A36" s="392" t="s">
        <v>566</v>
      </c>
      <c r="B36" s="392" t="s">
        <v>572</v>
      </c>
      <c r="C36" s="392" t="s">
        <v>564</v>
      </c>
      <c r="D36" s="392"/>
      <c r="E36" s="392">
        <v>50.832000000000001</v>
      </c>
      <c r="F36" s="392">
        <v>1.0629999999999999</v>
      </c>
      <c r="G36" s="392">
        <v>4.7329999999999997</v>
      </c>
      <c r="H36" s="392">
        <v>16.760999999999999</v>
      </c>
      <c r="I36" s="392">
        <v>1.385</v>
      </c>
      <c r="J36" s="392">
        <v>1.0840000000000001</v>
      </c>
      <c r="K36" s="392">
        <v>1.17</v>
      </c>
      <c r="L36" s="392">
        <v>5.5609999999999999</v>
      </c>
      <c r="M36" s="392">
        <v>0.41199999999999998</v>
      </c>
      <c r="N36" s="392">
        <v>0.224</v>
      </c>
    </row>
    <row r="37" spans="1:14">
      <c r="A37" s="393" t="s">
        <v>567</v>
      </c>
      <c r="B37" s="393" t="s">
        <v>572</v>
      </c>
      <c r="C37" s="393" t="s">
        <v>564</v>
      </c>
      <c r="D37" s="393"/>
      <c r="E37" s="393">
        <v>0</v>
      </c>
      <c r="F37" s="393" t="s">
        <v>495</v>
      </c>
      <c r="G37" s="393" t="s">
        <v>495</v>
      </c>
      <c r="H37" s="393">
        <v>175.142</v>
      </c>
      <c r="I37" s="393" t="s">
        <v>495</v>
      </c>
      <c r="J37" s="393">
        <v>46.707000000000001</v>
      </c>
      <c r="K37" s="393">
        <v>2.2690000000000001</v>
      </c>
      <c r="L37" s="393">
        <v>0.90400000000000003</v>
      </c>
      <c r="M37" s="393">
        <v>7.891</v>
      </c>
      <c r="N37" s="393">
        <v>8.5839999999999996</v>
      </c>
    </row>
    <row r="38" spans="1:14">
      <c r="A38" s="399" t="s">
        <v>589</v>
      </c>
      <c r="B38" s="399" t="s">
        <v>572</v>
      </c>
      <c r="C38" s="399" t="s">
        <v>564</v>
      </c>
      <c r="D38" s="399"/>
      <c r="E38" s="399">
        <v>50.594000000000001</v>
      </c>
      <c r="F38" s="399">
        <v>0.76700000000000002</v>
      </c>
      <c r="G38" s="399">
        <v>4.234</v>
      </c>
      <c r="H38" s="399">
        <v>15.577999999999999</v>
      </c>
      <c r="I38" s="399">
        <v>0.441</v>
      </c>
      <c r="J38" s="399">
        <v>0.28100000000000003</v>
      </c>
      <c r="K38" s="399">
        <v>0.52200000000000002</v>
      </c>
      <c r="L38" s="399">
        <v>5.2009999999999996</v>
      </c>
      <c r="M38" s="399">
        <v>0.26</v>
      </c>
      <c r="N38" s="399">
        <v>0.20799999999999999</v>
      </c>
    </row>
    <row r="39" spans="1:14">
      <c r="A39" s="395" t="s">
        <v>590</v>
      </c>
      <c r="B39" s="391" t="s">
        <v>572</v>
      </c>
      <c r="C39" s="395" t="s">
        <v>564</v>
      </c>
      <c r="E39" s="395">
        <v>23.056999999999999</v>
      </c>
      <c r="F39" s="395">
        <v>0.67200000000000004</v>
      </c>
      <c r="G39" s="395">
        <v>4.2389999999999999</v>
      </c>
      <c r="H39" s="395">
        <v>15.727</v>
      </c>
      <c r="I39" s="395">
        <v>0.57399999999999995</v>
      </c>
      <c r="J39" s="395">
        <v>0.44500000000000001</v>
      </c>
      <c r="K39" s="395">
        <v>0.61699999999999999</v>
      </c>
      <c r="L39" s="395">
        <v>4.9109999999999996</v>
      </c>
      <c r="M39" s="395">
        <v>4.0000000000000001E-3</v>
      </c>
      <c r="N39" s="395">
        <v>1E-3</v>
      </c>
    </row>
    <row r="40" spans="1:14">
      <c r="A40" s="390" t="s">
        <v>593</v>
      </c>
      <c r="B40" s="390" t="s">
        <v>572</v>
      </c>
      <c r="C40" s="390" t="s">
        <v>569</v>
      </c>
      <c r="D40" s="390"/>
      <c r="E40" s="390">
        <v>15.17</v>
      </c>
      <c r="F40" s="390">
        <v>35.179000000000002</v>
      </c>
      <c r="G40" s="390">
        <v>35.844000000000001</v>
      </c>
      <c r="H40" s="390">
        <v>31.902999999999999</v>
      </c>
      <c r="I40" s="390">
        <v>50.554000000000002</v>
      </c>
      <c r="J40" s="390">
        <v>32.533999999999999</v>
      </c>
      <c r="K40" s="390">
        <v>34.136000000000003</v>
      </c>
      <c r="L40" s="390">
        <v>22.204000000000001</v>
      </c>
      <c r="M40" s="390">
        <v>33.694000000000003</v>
      </c>
      <c r="N40" s="390">
        <v>48.851999999999997</v>
      </c>
    </row>
    <row r="41" spans="1:14">
      <c r="A41" s="392" t="s">
        <v>566</v>
      </c>
      <c r="B41" s="392" t="s">
        <v>572</v>
      </c>
      <c r="C41" s="392" t="s">
        <v>569</v>
      </c>
      <c r="D41" s="392"/>
      <c r="E41" s="392">
        <v>4.7210000000000001</v>
      </c>
      <c r="F41" s="392">
        <v>31.257999999999999</v>
      </c>
      <c r="G41" s="392">
        <v>30.523</v>
      </c>
      <c r="H41" s="392">
        <v>24.577000000000002</v>
      </c>
      <c r="I41" s="392">
        <v>33.207999999999998</v>
      </c>
      <c r="J41" s="392">
        <v>21.477</v>
      </c>
      <c r="K41" s="392">
        <v>15.077999999999999</v>
      </c>
      <c r="L41" s="392">
        <v>8.8059999999999992</v>
      </c>
      <c r="M41" s="392">
        <v>7.03</v>
      </c>
      <c r="N41" s="392">
        <v>6.1470000000000002</v>
      </c>
    </row>
    <row r="42" spans="1:14">
      <c r="A42" s="393" t="s">
        <v>567</v>
      </c>
      <c r="B42" s="393" t="s">
        <v>572</v>
      </c>
      <c r="C42" s="393" t="s">
        <v>569</v>
      </c>
      <c r="D42" s="393"/>
      <c r="E42" s="393">
        <v>10.449</v>
      </c>
      <c r="F42" s="393">
        <v>3.9209999999999998</v>
      </c>
      <c r="G42" s="393">
        <v>5.3209999999999997</v>
      </c>
      <c r="H42" s="393">
        <v>7.3259999999999996</v>
      </c>
      <c r="I42" s="393">
        <v>17.346</v>
      </c>
      <c r="J42" s="393">
        <v>11.057</v>
      </c>
      <c r="K42" s="393">
        <v>19.058</v>
      </c>
      <c r="L42" s="393">
        <v>13.398</v>
      </c>
      <c r="M42" s="393">
        <v>26.663</v>
      </c>
      <c r="N42" s="393">
        <v>42.706000000000003</v>
      </c>
    </row>
    <row r="43" spans="1:14">
      <c r="A43" s="395" t="s">
        <v>592</v>
      </c>
      <c r="B43" s="391" t="s">
        <v>572</v>
      </c>
      <c r="C43" s="395" t="s">
        <v>569</v>
      </c>
      <c r="E43" s="395" t="s">
        <v>495</v>
      </c>
      <c r="F43" s="395" t="s">
        <v>495</v>
      </c>
      <c r="G43" s="395" t="s">
        <v>495</v>
      </c>
      <c r="H43" s="395" t="s">
        <v>495</v>
      </c>
      <c r="I43" s="395" t="s">
        <v>495</v>
      </c>
      <c r="J43" s="395" t="s">
        <v>495</v>
      </c>
      <c r="K43" s="395" t="s">
        <v>495</v>
      </c>
      <c r="L43" s="395" t="s">
        <v>495</v>
      </c>
      <c r="M43" s="395" t="s">
        <v>495</v>
      </c>
      <c r="N43" s="395" t="s">
        <v>495</v>
      </c>
    </row>
    <row r="44" spans="1:14">
      <c r="A44" s="399" t="s">
        <v>589</v>
      </c>
      <c r="B44" s="399" t="s">
        <v>572</v>
      </c>
      <c r="C44" s="399" t="s">
        <v>569</v>
      </c>
      <c r="D44" s="399"/>
      <c r="E44" s="399">
        <v>4.4790000000000001</v>
      </c>
      <c r="F44" s="399">
        <v>30.998000000000001</v>
      </c>
      <c r="G44" s="399">
        <v>30.024000000000001</v>
      </c>
      <c r="H44" s="399">
        <v>23.393999999999998</v>
      </c>
      <c r="I44" s="399">
        <v>32.261000000000003</v>
      </c>
      <c r="J44" s="399">
        <v>20.564</v>
      </c>
      <c r="K44" s="399">
        <v>14.429</v>
      </c>
      <c r="L44" s="399">
        <v>8.4459999999999997</v>
      </c>
      <c r="M44" s="399">
        <v>6.8789999999999996</v>
      </c>
      <c r="N44" s="399">
        <v>6.13</v>
      </c>
    </row>
    <row r="45" spans="1:14">
      <c r="A45" s="395" t="s">
        <v>590</v>
      </c>
      <c r="B45" s="391" t="s">
        <v>572</v>
      </c>
      <c r="C45" s="395" t="s">
        <v>569</v>
      </c>
      <c r="E45" s="395">
        <v>4.45</v>
      </c>
      <c r="F45" s="395">
        <v>30.48</v>
      </c>
      <c r="G45" s="395">
        <v>28.291</v>
      </c>
      <c r="H45" s="395">
        <v>20.010999999999999</v>
      </c>
      <c r="I45" s="395">
        <v>28.654</v>
      </c>
      <c r="J45" s="395">
        <v>16.978000000000002</v>
      </c>
      <c r="K45" s="395">
        <v>10.179</v>
      </c>
      <c r="L45" s="395">
        <v>3.3740000000000001</v>
      </c>
      <c r="M45" s="395">
        <v>3.6669999999999998</v>
      </c>
      <c r="N45" s="395">
        <v>5.0129999999999999</v>
      </c>
    </row>
    <row r="46" spans="1:14">
      <c r="A46" s="390" t="s">
        <v>562</v>
      </c>
      <c r="B46" s="390" t="s">
        <v>573</v>
      </c>
      <c r="C46" s="390" t="s">
        <v>564</v>
      </c>
      <c r="D46" s="390"/>
      <c r="E46" s="390">
        <v>1.696</v>
      </c>
      <c r="F46" s="390">
        <v>379.74400000000003</v>
      </c>
      <c r="G46" s="390">
        <v>40.134999999999998</v>
      </c>
      <c r="H46" s="390">
        <v>2.2919999999999998</v>
      </c>
      <c r="I46" s="390">
        <v>83.375</v>
      </c>
      <c r="J46" s="390">
        <v>88.41</v>
      </c>
      <c r="K46" s="390">
        <v>56.067999999999998</v>
      </c>
      <c r="L46" s="390">
        <v>291.56799999999998</v>
      </c>
      <c r="M46" s="390">
        <v>156.37200000000001</v>
      </c>
      <c r="N46" s="390">
        <v>280.99200000000002</v>
      </c>
    </row>
    <row r="47" spans="1:14">
      <c r="A47" s="392" t="s">
        <v>566</v>
      </c>
      <c r="B47" s="392" t="s">
        <v>573</v>
      </c>
      <c r="C47" s="392" t="s">
        <v>564</v>
      </c>
      <c r="D47" s="392"/>
      <c r="E47" s="392">
        <v>1.696</v>
      </c>
      <c r="F47" s="392">
        <v>192.16499999999999</v>
      </c>
      <c r="G47" s="392">
        <v>2.286</v>
      </c>
      <c r="H47" s="392">
        <v>1.3740000000000001</v>
      </c>
      <c r="I47" s="392">
        <v>26.77</v>
      </c>
      <c r="J47" s="392">
        <v>0.94299999999999995</v>
      </c>
      <c r="K47" s="392">
        <v>1.369</v>
      </c>
      <c r="L47" s="392">
        <v>2.0659999999999998</v>
      </c>
      <c r="M47" s="392">
        <v>0.38700000000000001</v>
      </c>
      <c r="N47" s="392">
        <v>280.99200000000002</v>
      </c>
    </row>
    <row r="48" spans="1:14">
      <c r="A48" s="393" t="s">
        <v>567</v>
      </c>
      <c r="B48" s="393" t="s">
        <v>573</v>
      </c>
      <c r="C48" s="393" t="s">
        <v>564</v>
      </c>
      <c r="D48" s="393"/>
      <c r="E48" s="393" t="s">
        <v>495</v>
      </c>
      <c r="F48" s="393">
        <v>187.57900000000001</v>
      </c>
      <c r="G48" s="393">
        <v>37.848999999999997</v>
      </c>
      <c r="H48" s="393">
        <v>0.91900000000000004</v>
      </c>
      <c r="I48" s="393">
        <v>56.604999999999997</v>
      </c>
      <c r="J48" s="393">
        <v>87.466999999999999</v>
      </c>
      <c r="K48" s="393">
        <v>54.698</v>
      </c>
      <c r="L48" s="393">
        <v>289.50200000000001</v>
      </c>
      <c r="M48" s="393">
        <v>155.98500000000001</v>
      </c>
      <c r="N48" s="393" t="s">
        <v>495</v>
      </c>
    </row>
    <row r="49" spans="1:14">
      <c r="A49" s="399" t="s">
        <v>589</v>
      </c>
      <c r="B49" s="399" t="s">
        <v>573</v>
      </c>
      <c r="C49" s="399" t="s">
        <v>564</v>
      </c>
      <c r="D49" s="399"/>
      <c r="E49" s="399">
        <v>0.872</v>
      </c>
      <c r="F49" s="399">
        <v>190.85900000000001</v>
      </c>
      <c r="G49" s="399">
        <v>0.46600000000000003</v>
      </c>
      <c r="H49" s="399">
        <v>0.61299999999999999</v>
      </c>
      <c r="I49" s="399">
        <v>25.774999999999999</v>
      </c>
      <c r="J49" s="399">
        <v>2.4E-2</v>
      </c>
      <c r="K49" s="399">
        <v>0.54300000000000004</v>
      </c>
      <c r="L49" s="399">
        <v>0.57299999999999995</v>
      </c>
      <c r="M49" s="399">
        <v>1.7000000000000001E-2</v>
      </c>
      <c r="N49" s="399">
        <v>280.947</v>
      </c>
    </row>
    <row r="50" spans="1:14">
      <c r="A50" s="395" t="s">
        <v>590</v>
      </c>
      <c r="B50" s="391" t="s">
        <v>573</v>
      </c>
      <c r="C50" s="395" t="s">
        <v>564</v>
      </c>
      <c r="E50" s="395">
        <v>1.1259999999999999</v>
      </c>
      <c r="F50" s="395">
        <v>1.0169999999999999</v>
      </c>
      <c r="G50" s="395">
        <v>2.0870000000000002</v>
      </c>
      <c r="H50" s="395">
        <v>1.2270000000000001</v>
      </c>
      <c r="I50" s="395">
        <v>0.93799999999999994</v>
      </c>
      <c r="J50" s="395">
        <v>0.46600000000000003</v>
      </c>
      <c r="K50" s="395">
        <v>0.129</v>
      </c>
      <c r="L50" s="395">
        <v>0.57699999999999996</v>
      </c>
      <c r="M50" s="395">
        <v>5.3999999999999999E-2</v>
      </c>
      <c r="N50" s="395">
        <v>0.219</v>
      </c>
    </row>
    <row r="51" spans="1:14">
      <c r="A51" s="390" t="s">
        <v>594</v>
      </c>
      <c r="B51" s="390" t="s">
        <v>573</v>
      </c>
      <c r="C51" s="390" t="s">
        <v>569</v>
      </c>
      <c r="D51" s="390"/>
      <c r="E51" s="390">
        <v>51.970999999999997</v>
      </c>
      <c r="F51" s="390">
        <v>37.22</v>
      </c>
      <c r="G51" s="390">
        <v>47.003</v>
      </c>
      <c r="H51" s="390">
        <v>66.635000000000005</v>
      </c>
      <c r="I51" s="390">
        <v>75.581000000000003</v>
      </c>
      <c r="J51" s="390">
        <v>88.103999999999999</v>
      </c>
      <c r="K51" s="390">
        <v>69.070999999999998</v>
      </c>
      <c r="L51" s="390">
        <v>60.220999999999997</v>
      </c>
      <c r="M51" s="390">
        <v>64.954999999999998</v>
      </c>
      <c r="N51" s="390">
        <v>89.227999999999994</v>
      </c>
    </row>
    <row r="52" spans="1:14">
      <c r="A52" s="392" t="s">
        <v>566</v>
      </c>
      <c r="B52" s="392" t="s">
        <v>573</v>
      </c>
      <c r="C52" s="392" t="s">
        <v>569</v>
      </c>
      <c r="D52" s="392"/>
      <c r="E52" s="392">
        <v>16.02</v>
      </c>
      <c r="F52" s="392">
        <v>18.864999999999998</v>
      </c>
      <c r="G52" s="392">
        <v>25.963000000000001</v>
      </c>
      <c r="H52" s="392">
        <v>16.606000000000002</v>
      </c>
      <c r="I52" s="392">
        <v>31.123000000000001</v>
      </c>
      <c r="J52" s="392">
        <v>36.433999999999997</v>
      </c>
      <c r="K52" s="392">
        <v>33.036999999999999</v>
      </c>
      <c r="L52" s="392">
        <v>35.000999999999998</v>
      </c>
      <c r="M52" s="392">
        <v>24.018999999999998</v>
      </c>
      <c r="N52" s="392">
        <v>27.193999999999999</v>
      </c>
    </row>
    <row r="53" spans="1:14">
      <c r="A53" s="393" t="s">
        <v>567</v>
      </c>
      <c r="B53" s="393" t="s">
        <v>573</v>
      </c>
      <c r="C53" s="393" t="s">
        <v>569</v>
      </c>
      <c r="D53" s="393"/>
      <c r="E53" s="393">
        <v>35.951999999999998</v>
      </c>
      <c r="F53" s="393">
        <v>18.355</v>
      </c>
      <c r="G53" s="393">
        <v>21.04</v>
      </c>
      <c r="H53" s="393">
        <v>50.027999999999999</v>
      </c>
      <c r="I53" s="393">
        <v>44.457999999999998</v>
      </c>
      <c r="J53" s="393">
        <v>51.670999999999999</v>
      </c>
      <c r="K53" s="393">
        <v>36.033999999999999</v>
      </c>
      <c r="L53" s="393">
        <v>25.22</v>
      </c>
      <c r="M53" s="393">
        <v>40.936</v>
      </c>
      <c r="N53" s="393">
        <v>62.033999999999999</v>
      </c>
    </row>
    <row r="54" spans="1:14">
      <c r="A54" s="399" t="s">
        <v>589</v>
      </c>
      <c r="B54" s="399" t="s">
        <v>573</v>
      </c>
      <c r="C54" s="399" t="s">
        <v>569</v>
      </c>
      <c r="D54" s="399"/>
      <c r="E54" s="399">
        <v>14.183</v>
      </c>
      <c r="F54" s="399">
        <v>17.558</v>
      </c>
      <c r="G54" s="399">
        <v>24.331</v>
      </c>
      <c r="H54" s="399">
        <v>15.99</v>
      </c>
      <c r="I54" s="399">
        <v>30.126999999999999</v>
      </c>
      <c r="J54" s="399">
        <v>35.293999999999997</v>
      </c>
      <c r="K54" s="399">
        <v>32.116</v>
      </c>
      <c r="L54" s="399">
        <v>33.445999999999998</v>
      </c>
      <c r="M54" s="399">
        <v>23.649000000000001</v>
      </c>
      <c r="N54" s="399">
        <v>27.193999999999999</v>
      </c>
    </row>
    <row r="55" spans="1:14">
      <c r="A55" s="395" t="s">
        <v>590</v>
      </c>
      <c r="B55" s="391" t="s">
        <v>573</v>
      </c>
      <c r="C55" s="395" t="s">
        <v>569</v>
      </c>
      <c r="E55" s="395">
        <v>6.6070000000000002</v>
      </c>
      <c r="F55" s="395">
        <v>3.496</v>
      </c>
      <c r="G55" s="395">
        <v>3.9169999999999998</v>
      </c>
      <c r="H55" s="395">
        <v>2.758</v>
      </c>
      <c r="I55" s="395">
        <v>3.7360000000000002</v>
      </c>
      <c r="J55" s="395">
        <v>3.3849999999999998</v>
      </c>
      <c r="K55" s="395">
        <v>0.29599999999999999</v>
      </c>
      <c r="L55" s="395">
        <v>0.222</v>
      </c>
      <c r="M55" s="395">
        <v>0.31900000000000001</v>
      </c>
      <c r="N55" s="395">
        <v>0.24299999999999999</v>
      </c>
    </row>
    <row r="56" spans="1:14">
      <c r="A56" s="390" t="s">
        <v>594</v>
      </c>
      <c r="B56" s="390" t="s">
        <v>574</v>
      </c>
      <c r="C56" s="390" t="s">
        <v>569</v>
      </c>
      <c r="D56" s="390"/>
      <c r="E56" s="390">
        <v>0.223</v>
      </c>
      <c r="F56" s="390">
        <v>0.28199999999999997</v>
      </c>
      <c r="G56" s="390">
        <v>3.4000000000000002E-2</v>
      </c>
      <c r="H56" s="390">
        <v>3.5000000000000003E-2</v>
      </c>
      <c r="I56" s="390">
        <v>0.17499999999999999</v>
      </c>
      <c r="J56" s="390">
        <v>0.108</v>
      </c>
      <c r="K56" s="390">
        <v>0.14199999999999999</v>
      </c>
      <c r="L56" s="390">
        <v>0.13500000000000001</v>
      </c>
      <c r="M56" s="390">
        <v>0.223</v>
      </c>
      <c r="N56" s="390" t="s">
        <v>495</v>
      </c>
    </row>
    <row r="57" spans="1:14">
      <c r="A57" s="392" t="s">
        <v>566</v>
      </c>
      <c r="B57" s="392" t="s">
        <v>574</v>
      </c>
      <c r="C57" s="392" t="s">
        <v>569</v>
      </c>
      <c r="D57" s="392"/>
      <c r="E57" s="392">
        <v>0.223</v>
      </c>
      <c r="F57" s="392">
        <v>0.28199999999999997</v>
      </c>
      <c r="G57" s="392">
        <v>3.4000000000000002E-2</v>
      </c>
      <c r="H57" s="392">
        <v>3.5000000000000003E-2</v>
      </c>
      <c r="I57" s="392">
        <v>0.17499999999999999</v>
      </c>
      <c r="J57" s="392">
        <v>0.108</v>
      </c>
      <c r="K57" s="392">
        <v>0.14199999999999999</v>
      </c>
      <c r="L57" s="392">
        <v>0.13500000000000001</v>
      </c>
      <c r="M57" s="392">
        <v>0.223</v>
      </c>
      <c r="N57" s="392" t="s">
        <v>495</v>
      </c>
    </row>
    <row r="58" spans="1:14">
      <c r="A58" s="399" t="s">
        <v>589</v>
      </c>
      <c r="B58" s="399" t="s">
        <v>574</v>
      </c>
      <c r="C58" s="399" t="s">
        <v>569</v>
      </c>
      <c r="D58" s="399"/>
      <c r="E58" s="399" t="s">
        <v>495</v>
      </c>
      <c r="F58" s="399" t="s">
        <v>495</v>
      </c>
      <c r="G58" s="399">
        <v>3.4000000000000002E-2</v>
      </c>
      <c r="H58" s="399">
        <v>1.0999999999999999E-2</v>
      </c>
      <c r="I58" s="399">
        <v>9.5000000000000001E-2</v>
      </c>
      <c r="J58" s="399">
        <v>3.2000000000000001E-2</v>
      </c>
      <c r="K58" s="399">
        <v>5.3999999999999999E-2</v>
      </c>
      <c r="L58" s="399">
        <v>0.12</v>
      </c>
      <c r="M58" s="399">
        <v>0.223</v>
      </c>
      <c r="N58" s="399" t="s">
        <v>495</v>
      </c>
    </row>
    <row r="59" spans="1:14">
      <c r="A59" s="395" t="s">
        <v>590</v>
      </c>
      <c r="B59" s="391" t="s">
        <v>574</v>
      </c>
      <c r="C59" s="395" t="s">
        <v>569</v>
      </c>
      <c r="E59" s="395" t="s">
        <v>495</v>
      </c>
      <c r="F59" s="395">
        <v>4.2000000000000003E-2</v>
      </c>
      <c r="G59" s="395" t="s">
        <v>495</v>
      </c>
      <c r="H59" s="395">
        <v>2.4E-2</v>
      </c>
      <c r="I59" s="395">
        <v>0.16200000000000001</v>
      </c>
      <c r="J59" s="395">
        <v>7.6999999999999999E-2</v>
      </c>
      <c r="K59" s="395">
        <v>0.113</v>
      </c>
      <c r="L59" s="395">
        <v>0.13</v>
      </c>
      <c r="M59" s="395">
        <v>0.155</v>
      </c>
      <c r="N59" s="395" t="s">
        <v>495</v>
      </c>
    </row>
    <row r="60" spans="1:14">
      <c r="A60" s="390" t="s">
        <v>562</v>
      </c>
      <c r="B60" s="390" t="s">
        <v>574</v>
      </c>
      <c r="C60" s="390" t="s">
        <v>564</v>
      </c>
      <c r="D60" s="390"/>
      <c r="E60" s="390">
        <v>0.223</v>
      </c>
      <c r="F60" s="390">
        <v>0.28199999999999997</v>
      </c>
      <c r="G60" s="390">
        <v>3.4000000000000002E-2</v>
      </c>
      <c r="H60" s="390">
        <v>2.4E-2</v>
      </c>
      <c r="I60" s="390">
        <v>0.22700000000000001</v>
      </c>
      <c r="J60" s="390">
        <v>9.9000000000000005E-2</v>
      </c>
      <c r="K60" s="390">
        <v>1.7050000000000001</v>
      </c>
      <c r="L60" s="390">
        <v>0.61399999999999999</v>
      </c>
      <c r="M60" s="390">
        <v>6.8000000000000005E-2</v>
      </c>
      <c r="N60" s="390">
        <v>4.5999999999999999E-2</v>
      </c>
    </row>
    <row r="61" spans="1:14">
      <c r="A61" s="392" t="s">
        <v>566</v>
      </c>
      <c r="B61" s="392" t="s">
        <v>574</v>
      </c>
      <c r="C61" s="392" t="s">
        <v>564</v>
      </c>
      <c r="D61" s="392"/>
      <c r="E61" s="392">
        <v>0.223</v>
      </c>
      <c r="F61" s="392">
        <v>0.28199999999999997</v>
      </c>
      <c r="G61" s="392">
        <v>3.4000000000000002E-2</v>
      </c>
      <c r="H61" s="392">
        <v>2.4E-2</v>
      </c>
      <c r="I61" s="392">
        <v>0.22700000000000001</v>
      </c>
      <c r="J61" s="392">
        <v>9.9000000000000005E-2</v>
      </c>
      <c r="K61" s="392">
        <v>0.13900000000000001</v>
      </c>
      <c r="L61" s="392">
        <v>0.61399999999999999</v>
      </c>
      <c r="M61" s="392">
        <v>6.8000000000000005E-2</v>
      </c>
      <c r="N61" s="392">
        <v>4.5999999999999999E-2</v>
      </c>
    </row>
    <row r="62" spans="1:14">
      <c r="A62" s="393" t="s">
        <v>567</v>
      </c>
      <c r="B62" s="393" t="s">
        <v>574</v>
      </c>
      <c r="C62" s="393" t="s">
        <v>564</v>
      </c>
      <c r="D62" s="393"/>
      <c r="E62" s="393" t="s">
        <v>495</v>
      </c>
      <c r="F62" s="393" t="s">
        <v>495</v>
      </c>
      <c r="G62" s="393" t="s">
        <v>495</v>
      </c>
      <c r="H62" s="393" t="s">
        <v>495</v>
      </c>
      <c r="I62" s="393" t="s">
        <v>495</v>
      </c>
      <c r="J62" s="393" t="s">
        <v>495</v>
      </c>
      <c r="K62" s="393">
        <v>1.5660000000000001</v>
      </c>
      <c r="L62" s="393" t="s">
        <v>495</v>
      </c>
      <c r="M62" s="393" t="s">
        <v>495</v>
      </c>
      <c r="N62" s="393" t="s">
        <v>495</v>
      </c>
    </row>
    <row r="63" spans="1:14">
      <c r="A63" s="399" t="s">
        <v>589</v>
      </c>
      <c r="B63" s="399" t="s">
        <v>574</v>
      </c>
      <c r="C63" s="399" t="s">
        <v>564</v>
      </c>
      <c r="D63" s="399"/>
      <c r="E63" s="399" t="s">
        <v>495</v>
      </c>
      <c r="F63" s="399" t="s">
        <v>495</v>
      </c>
      <c r="G63" s="399">
        <v>3.4000000000000002E-2</v>
      </c>
      <c r="H63" s="399" t="s">
        <v>495</v>
      </c>
      <c r="I63" s="399">
        <v>8.2000000000000003E-2</v>
      </c>
      <c r="J63" s="399">
        <v>2.1999999999999999E-2</v>
      </c>
      <c r="K63" s="399">
        <v>5.1999999999999998E-2</v>
      </c>
      <c r="L63" s="399">
        <v>0.59899999999999998</v>
      </c>
      <c r="M63" s="399">
        <v>6.8000000000000005E-2</v>
      </c>
      <c r="N63" s="399" t="s">
        <v>495</v>
      </c>
    </row>
    <row r="64" spans="1:14">
      <c r="A64" s="395" t="s">
        <v>590</v>
      </c>
      <c r="B64" s="391" t="s">
        <v>574</v>
      </c>
      <c r="C64" s="395" t="s">
        <v>564</v>
      </c>
      <c r="E64" s="395" t="s">
        <v>495</v>
      </c>
      <c r="F64" s="395">
        <v>4.2000000000000003E-2</v>
      </c>
      <c r="G64" s="395" t="s">
        <v>495</v>
      </c>
      <c r="H64" s="395">
        <v>2.4E-2</v>
      </c>
      <c r="I64" s="395">
        <v>0.22700000000000001</v>
      </c>
      <c r="J64" s="395">
        <v>7.6999999999999999E-2</v>
      </c>
      <c r="K64" s="395">
        <v>0.123</v>
      </c>
      <c r="L64" s="395">
        <v>0.61399999999999999</v>
      </c>
      <c r="M64" s="395" t="s">
        <v>495</v>
      </c>
      <c r="N64" s="395">
        <v>4.5999999999999999E-2</v>
      </c>
    </row>
    <row r="65" spans="1:14">
      <c r="A65" s="390" t="s">
        <v>562</v>
      </c>
      <c r="B65" s="390" t="s">
        <v>575</v>
      </c>
      <c r="C65" s="390" t="s">
        <v>564</v>
      </c>
      <c r="D65" s="390"/>
      <c r="E65" s="390">
        <v>0.31900000000000001</v>
      </c>
      <c r="F65" s="390">
        <v>0.91900000000000004</v>
      </c>
      <c r="G65" s="390">
        <v>0.84199999999999997</v>
      </c>
      <c r="H65" s="390">
        <v>0.54300000000000004</v>
      </c>
      <c r="I65" s="390">
        <v>0.90700000000000003</v>
      </c>
      <c r="J65" s="390">
        <v>64.331999999999994</v>
      </c>
      <c r="K65" s="390">
        <v>11.002000000000001</v>
      </c>
      <c r="L65" s="390">
        <v>0.29599999999999999</v>
      </c>
      <c r="M65" s="390">
        <v>12.167</v>
      </c>
      <c r="N65" s="390">
        <v>5.0339999999999998</v>
      </c>
    </row>
    <row r="66" spans="1:14">
      <c r="A66" s="392" t="s">
        <v>566</v>
      </c>
      <c r="B66" s="392" t="s">
        <v>575</v>
      </c>
      <c r="C66" s="392" t="s">
        <v>564</v>
      </c>
      <c r="D66" s="392"/>
      <c r="E66" s="392">
        <v>0.30299999999999999</v>
      </c>
      <c r="F66" s="392">
        <v>0.91900000000000004</v>
      </c>
      <c r="G66" s="392">
        <v>0.84199999999999997</v>
      </c>
      <c r="H66" s="392">
        <v>0.54300000000000004</v>
      </c>
      <c r="I66" s="392">
        <v>0.90700000000000003</v>
      </c>
      <c r="J66" s="392">
        <v>42.747</v>
      </c>
      <c r="K66" s="392">
        <v>1.1990000000000001</v>
      </c>
      <c r="L66" s="392">
        <v>0.24099999999999999</v>
      </c>
      <c r="M66" s="392">
        <v>1.248</v>
      </c>
      <c r="N66" s="392">
        <v>0.46</v>
      </c>
    </row>
    <row r="67" spans="1:14">
      <c r="A67" s="393" t="s">
        <v>567</v>
      </c>
      <c r="B67" s="393" t="s">
        <v>575</v>
      </c>
      <c r="C67" s="393" t="s">
        <v>564</v>
      </c>
      <c r="D67" s="393"/>
      <c r="E67" s="393">
        <v>1.6E-2</v>
      </c>
      <c r="F67" s="393" t="s">
        <v>495</v>
      </c>
      <c r="G67" s="393" t="s">
        <v>495</v>
      </c>
      <c r="H67" s="393" t="s">
        <v>495</v>
      </c>
      <c r="I67" s="393" t="s">
        <v>495</v>
      </c>
      <c r="J67" s="393">
        <v>21.585999999999999</v>
      </c>
      <c r="K67" s="393">
        <v>9.8030000000000008</v>
      </c>
      <c r="L67" s="393">
        <v>5.3999999999999999E-2</v>
      </c>
      <c r="M67" s="393">
        <v>10.919</v>
      </c>
      <c r="N67" s="393">
        <v>4.5739999999999998</v>
      </c>
    </row>
    <row r="68" spans="1:14">
      <c r="A68" s="399" t="s">
        <v>589</v>
      </c>
      <c r="B68" s="399" t="s">
        <v>575</v>
      </c>
      <c r="C68" s="399" t="s">
        <v>564</v>
      </c>
      <c r="D68" s="399"/>
      <c r="E68" s="399" t="s">
        <v>495</v>
      </c>
      <c r="F68" s="399" t="s">
        <v>495</v>
      </c>
      <c r="G68" s="399" t="s">
        <v>495</v>
      </c>
      <c r="H68" s="399" t="s">
        <v>495</v>
      </c>
      <c r="I68" s="399">
        <v>0.498</v>
      </c>
      <c r="J68" s="399">
        <v>42.545999999999999</v>
      </c>
      <c r="K68" s="399">
        <v>0.99299999999999999</v>
      </c>
      <c r="L68" s="399" t="s">
        <v>495</v>
      </c>
      <c r="M68" s="399">
        <v>1.0409999999999999</v>
      </c>
      <c r="N68" s="399">
        <v>0.23699999999999999</v>
      </c>
    </row>
    <row r="69" spans="1:14">
      <c r="A69" s="395" t="s">
        <v>590</v>
      </c>
      <c r="B69" s="391" t="s">
        <v>575</v>
      </c>
      <c r="C69" s="395" t="s">
        <v>564</v>
      </c>
      <c r="D69" s="400"/>
      <c r="E69" s="395">
        <v>0.13500000000000001</v>
      </c>
      <c r="F69" s="395">
        <v>0.90200000000000002</v>
      </c>
      <c r="G69" s="395">
        <v>0.376</v>
      </c>
      <c r="H69" s="395">
        <v>0.29599999999999999</v>
      </c>
      <c r="I69" s="395">
        <v>0.45500000000000002</v>
      </c>
      <c r="J69" s="395">
        <v>0.03</v>
      </c>
      <c r="K69" s="395">
        <v>9.5000000000000001E-2</v>
      </c>
      <c r="L69" s="395">
        <v>0.16</v>
      </c>
      <c r="M69" s="395">
        <v>1.248</v>
      </c>
      <c r="N69" s="395">
        <v>0.46</v>
      </c>
    </row>
    <row r="70" spans="1:14">
      <c r="A70" s="390" t="s">
        <v>593</v>
      </c>
      <c r="B70" s="390" t="s">
        <v>575</v>
      </c>
      <c r="C70" s="390" t="s">
        <v>569</v>
      </c>
      <c r="D70" s="390"/>
      <c r="E70" s="390">
        <v>1.7490000000000001</v>
      </c>
      <c r="F70" s="390">
        <v>2.2160000000000002</v>
      </c>
      <c r="G70" s="390">
        <v>3.8410000000000002</v>
      </c>
      <c r="H70" s="390">
        <v>4.2560000000000002</v>
      </c>
      <c r="I70" s="390">
        <v>4.4489999999999998</v>
      </c>
      <c r="J70" s="390">
        <v>4.0259999999999998</v>
      </c>
      <c r="K70" s="390">
        <v>1.5049999999999999</v>
      </c>
      <c r="L70" s="390">
        <v>2.0459999999999998</v>
      </c>
      <c r="M70" s="390">
        <v>5.774</v>
      </c>
      <c r="N70" s="390">
        <v>8.3819999999999997</v>
      </c>
    </row>
    <row r="71" spans="1:14">
      <c r="A71" s="392" t="s">
        <v>566</v>
      </c>
      <c r="B71" s="392" t="s">
        <v>575</v>
      </c>
      <c r="C71" s="392" t="s">
        <v>569</v>
      </c>
      <c r="D71" s="392"/>
      <c r="E71" s="392">
        <v>0.55900000000000005</v>
      </c>
      <c r="F71" s="392">
        <v>0.17199999999999999</v>
      </c>
      <c r="G71" s="392">
        <v>1.0660000000000001</v>
      </c>
      <c r="H71" s="392">
        <v>0.746</v>
      </c>
      <c r="I71" s="392">
        <v>0.81299999999999994</v>
      </c>
      <c r="J71" s="392">
        <v>0.58699999999999997</v>
      </c>
      <c r="K71" s="392">
        <v>1.2230000000000001</v>
      </c>
      <c r="L71" s="392">
        <v>1.855</v>
      </c>
      <c r="M71" s="392">
        <v>5.6360000000000001</v>
      </c>
      <c r="N71" s="392">
        <v>7.2770000000000001</v>
      </c>
    </row>
    <row r="72" spans="1:14">
      <c r="A72" s="393" t="s">
        <v>567</v>
      </c>
      <c r="B72" s="393" t="s">
        <v>575</v>
      </c>
      <c r="C72" s="393" t="s">
        <v>569</v>
      </c>
      <c r="D72" s="393"/>
      <c r="E72" s="393">
        <v>1.19</v>
      </c>
      <c r="F72" s="393">
        <v>2.0430000000000001</v>
      </c>
      <c r="G72" s="393">
        <v>2.7759999999999998</v>
      </c>
      <c r="H72" s="393">
        <v>3.51</v>
      </c>
      <c r="I72" s="393">
        <v>3.6360000000000001</v>
      </c>
      <c r="J72" s="393">
        <v>3.4390000000000001</v>
      </c>
      <c r="K72" s="393">
        <v>0.28199999999999997</v>
      </c>
      <c r="L72" s="393">
        <v>0.191</v>
      </c>
      <c r="M72" s="393">
        <v>0.13800000000000001</v>
      </c>
      <c r="N72" s="393">
        <v>1.105</v>
      </c>
    </row>
    <row r="73" spans="1:14">
      <c r="A73" s="399" t="s">
        <v>589</v>
      </c>
      <c r="B73" s="399" t="s">
        <v>575</v>
      </c>
      <c r="C73" s="399" t="s">
        <v>569</v>
      </c>
      <c r="D73" s="399"/>
      <c r="E73" s="399" t="s">
        <v>495</v>
      </c>
      <c r="F73" s="399" t="s">
        <v>495</v>
      </c>
      <c r="G73" s="399" t="s">
        <v>495</v>
      </c>
      <c r="H73" s="399">
        <v>3.3000000000000002E-2</v>
      </c>
      <c r="I73" s="399">
        <v>0.19900000000000001</v>
      </c>
      <c r="J73" s="399">
        <v>0.27200000000000002</v>
      </c>
      <c r="K73" s="399">
        <v>1.0169999999999999</v>
      </c>
      <c r="L73" s="399">
        <v>1.6140000000000001</v>
      </c>
      <c r="M73" s="399">
        <v>5.4290000000000003</v>
      </c>
      <c r="N73" s="399">
        <v>7.0540000000000003</v>
      </c>
    </row>
    <row r="74" spans="1:14">
      <c r="A74" s="395" t="s">
        <v>590</v>
      </c>
      <c r="B74" s="391" t="s">
        <v>575</v>
      </c>
      <c r="C74" s="395" t="s">
        <v>569</v>
      </c>
      <c r="E74" s="395">
        <v>0.82799999999999996</v>
      </c>
      <c r="F74" s="395">
        <v>0.156</v>
      </c>
      <c r="G74" s="395">
        <v>0.6</v>
      </c>
      <c r="H74" s="395">
        <v>0.46600000000000003</v>
      </c>
      <c r="I74" s="395">
        <v>0.41899999999999998</v>
      </c>
      <c r="J74" s="395">
        <v>0.254</v>
      </c>
      <c r="K74" s="395">
        <v>0.19400000000000001</v>
      </c>
      <c r="L74" s="395">
        <v>0.17299999999999999</v>
      </c>
      <c r="M74" s="395">
        <v>0.31900000000000001</v>
      </c>
      <c r="N74" s="395">
        <v>0.53100000000000003</v>
      </c>
    </row>
    <row r="75" spans="1:14">
      <c r="A75" s="390" t="s">
        <v>593</v>
      </c>
      <c r="B75" s="390" t="s">
        <v>577</v>
      </c>
      <c r="C75" s="390" t="s">
        <v>569</v>
      </c>
      <c r="D75" s="390"/>
      <c r="E75" s="390">
        <v>0.32</v>
      </c>
      <c r="F75" s="390" t="s">
        <v>495</v>
      </c>
      <c r="G75" s="390">
        <v>11.005000000000001</v>
      </c>
      <c r="H75" s="390">
        <v>0.19500000000000001</v>
      </c>
      <c r="I75" s="390" t="s">
        <v>495</v>
      </c>
      <c r="J75" s="390">
        <v>2.5999999999999999E-2</v>
      </c>
      <c r="K75" s="390" t="s">
        <v>495</v>
      </c>
      <c r="L75" s="390">
        <v>2.9000000000000001E-2</v>
      </c>
      <c r="M75" s="390" t="s">
        <v>495</v>
      </c>
      <c r="N75" s="390" t="s">
        <v>495</v>
      </c>
    </row>
    <row r="76" spans="1:14">
      <c r="A76" s="392" t="s">
        <v>566</v>
      </c>
      <c r="B76" s="392" t="s">
        <v>577</v>
      </c>
      <c r="C76" s="392" t="s">
        <v>569</v>
      </c>
      <c r="D76" s="392"/>
      <c r="E76" s="392">
        <v>0.32</v>
      </c>
      <c r="F76" s="392" t="s">
        <v>495</v>
      </c>
      <c r="G76" s="392">
        <v>11.005000000000001</v>
      </c>
      <c r="H76" s="392">
        <v>0.15</v>
      </c>
      <c r="I76" s="392" t="s">
        <v>495</v>
      </c>
      <c r="J76" s="392">
        <v>2.5999999999999999E-2</v>
      </c>
      <c r="K76" s="392" t="s">
        <v>495</v>
      </c>
      <c r="L76" s="392">
        <v>2.9000000000000001E-2</v>
      </c>
      <c r="M76" s="392" t="s">
        <v>495</v>
      </c>
      <c r="N76" s="392" t="s">
        <v>495</v>
      </c>
    </row>
    <row r="77" spans="1:14">
      <c r="A77" s="393" t="s">
        <v>567</v>
      </c>
      <c r="B77" s="393" t="s">
        <v>577</v>
      </c>
      <c r="C77" s="393" t="s">
        <v>569</v>
      </c>
      <c r="D77" s="393"/>
      <c r="E77" s="393" t="s">
        <v>495</v>
      </c>
      <c r="F77" s="393" t="s">
        <v>495</v>
      </c>
      <c r="G77" s="393" t="s">
        <v>495</v>
      </c>
      <c r="H77" s="393">
        <v>4.5999999999999999E-2</v>
      </c>
      <c r="I77" s="393" t="s">
        <v>495</v>
      </c>
      <c r="J77" s="393" t="s">
        <v>495</v>
      </c>
      <c r="K77" s="393" t="s">
        <v>495</v>
      </c>
      <c r="L77" s="393" t="s">
        <v>495</v>
      </c>
      <c r="M77" s="393" t="s">
        <v>495</v>
      </c>
      <c r="N77" s="393" t="s">
        <v>495</v>
      </c>
    </row>
    <row r="78" spans="1:14">
      <c r="A78" s="399" t="s">
        <v>589</v>
      </c>
      <c r="B78" s="399" t="s">
        <v>577</v>
      </c>
      <c r="C78" s="399" t="s">
        <v>569</v>
      </c>
      <c r="D78" s="399"/>
      <c r="E78" s="399">
        <v>0.32</v>
      </c>
      <c r="F78" s="399" t="s">
        <v>495</v>
      </c>
      <c r="G78" s="399">
        <v>11.005000000000001</v>
      </c>
      <c r="H78" s="399">
        <v>0.15</v>
      </c>
      <c r="I78" s="399" t="s">
        <v>495</v>
      </c>
      <c r="J78" s="399" t="s">
        <v>495</v>
      </c>
      <c r="K78" s="399" t="s">
        <v>495</v>
      </c>
      <c r="L78" s="399">
        <v>2.9000000000000001E-2</v>
      </c>
      <c r="M78" s="399" t="s">
        <v>495</v>
      </c>
      <c r="N78" s="399" t="s">
        <v>495</v>
      </c>
    </row>
    <row r="79" spans="1:14">
      <c r="A79" s="395" t="s">
        <v>590</v>
      </c>
      <c r="B79" s="391" t="s">
        <v>577</v>
      </c>
      <c r="C79" s="395" t="s">
        <v>569</v>
      </c>
      <c r="E79" s="395">
        <v>0.32</v>
      </c>
      <c r="F79" s="395" t="s">
        <v>495</v>
      </c>
      <c r="G79" s="395" t="s">
        <v>495</v>
      </c>
      <c r="H79" s="395">
        <v>0.10299999999999999</v>
      </c>
      <c r="I79" s="395" t="s">
        <v>495</v>
      </c>
      <c r="J79" s="395" t="s">
        <v>495</v>
      </c>
      <c r="K79" s="395" t="s">
        <v>495</v>
      </c>
      <c r="L79" s="395">
        <v>2.9000000000000001E-2</v>
      </c>
      <c r="M79" s="395" t="s">
        <v>495</v>
      </c>
      <c r="N79" s="395" t="s">
        <v>495</v>
      </c>
    </row>
    <row r="80" spans="1:14">
      <c r="A80" s="390" t="s">
        <v>562</v>
      </c>
      <c r="B80" s="390" t="s">
        <v>577</v>
      </c>
      <c r="C80" s="390" t="s">
        <v>564</v>
      </c>
      <c r="D80" s="390"/>
      <c r="E80" s="390" t="s">
        <v>495</v>
      </c>
      <c r="F80" s="390">
        <v>0.113</v>
      </c>
      <c r="G80" s="390" t="s">
        <v>495</v>
      </c>
      <c r="H80" s="390">
        <v>3.0219999999999998</v>
      </c>
      <c r="I80" s="390" t="s">
        <v>495</v>
      </c>
      <c r="J80" s="390">
        <v>2.5999999999999999E-2</v>
      </c>
      <c r="K80" s="390" t="s">
        <v>495</v>
      </c>
      <c r="L80" s="390">
        <v>2.9000000000000001E-2</v>
      </c>
      <c r="M80" s="390" t="s">
        <v>495</v>
      </c>
      <c r="N80" s="390" t="s">
        <v>495</v>
      </c>
    </row>
    <row r="81" spans="1:14">
      <c r="A81" s="392" t="s">
        <v>566</v>
      </c>
      <c r="B81" s="392" t="s">
        <v>577</v>
      </c>
      <c r="C81" s="392" t="s">
        <v>564</v>
      </c>
      <c r="D81" s="392"/>
      <c r="E81" s="392" t="s">
        <v>495</v>
      </c>
      <c r="F81" s="392">
        <v>0.113</v>
      </c>
      <c r="G81" s="392" t="s">
        <v>495</v>
      </c>
      <c r="H81" s="392">
        <v>0.10299999999999999</v>
      </c>
      <c r="I81" s="392" t="s">
        <v>495</v>
      </c>
      <c r="J81" s="392">
        <v>2.5999999999999999E-2</v>
      </c>
      <c r="K81" s="392" t="s">
        <v>495</v>
      </c>
      <c r="L81" s="392">
        <v>2.9000000000000001E-2</v>
      </c>
      <c r="M81" s="392" t="s">
        <v>495</v>
      </c>
      <c r="N81" s="392" t="s">
        <v>495</v>
      </c>
    </row>
    <row r="82" spans="1:14">
      <c r="A82" s="393" t="s">
        <v>567</v>
      </c>
      <c r="B82" s="393" t="s">
        <v>577</v>
      </c>
      <c r="C82" s="393" t="s">
        <v>564</v>
      </c>
      <c r="D82" s="393"/>
      <c r="E82" s="393" t="s">
        <v>495</v>
      </c>
      <c r="F82" s="393" t="s">
        <v>495</v>
      </c>
      <c r="G82" s="393" t="s">
        <v>495</v>
      </c>
      <c r="H82" s="393">
        <v>2.919</v>
      </c>
      <c r="I82" s="393" t="s">
        <v>495</v>
      </c>
      <c r="J82" s="393" t="s">
        <v>495</v>
      </c>
      <c r="K82" s="393" t="s">
        <v>495</v>
      </c>
      <c r="L82" s="393" t="s">
        <v>495</v>
      </c>
      <c r="M82" s="393" t="s">
        <v>495</v>
      </c>
      <c r="N82" s="393" t="s">
        <v>495</v>
      </c>
    </row>
    <row r="83" spans="1:14">
      <c r="A83" s="399" t="s">
        <v>589</v>
      </c>
      <c r="B83" s="399" t="s">
        <v>577</v>
      </c>
      <c r="C83" s="399" t="s">
        <v>564</v>
      </c>
      <c r="D83" s="399"/>
      <c r="E83" s="399" t="s">
        <v>495</v>
      </c>
      <c r="F83" s="399">
        <v>0.113</v>
      </c>
      <c r="G83" s="399" t="s">
        <v>495</v>
      </c>
      <c r="H83" s="399">
        <v>0.10299999999999999</v>
      </c>
      <c r="I83" s="399" t="s">
        <v>495</v>
      </c>
      <c r="J83" s="399" t="s">
        <v>495</v>
      </c>
      <c r="K83" s="399" t="s">
        <v>495</v>
      </c>
      <c r="L83" s="399">
        <v>2.9000000000000001E-2</v>
      </c>
      <c r="M83" s="399" t="s">
        <v>495</v>
      </c>
      <c r="N83" s="399" t="s">
        <v>495</v>
      </c>
    </row>
    <row r="84" spans="1:14">
      <c r="A84" s="395" t="s">
        <v>590</v>
      </c>
      <c r="B84" s="395" t="s">
        <v>577</v>
      </c>
      <c r="C84" s="395" t="s">
        <v>564</v>
      </c>
      <c r="E84" s="395" t="s">
        <v>495</v>
      </c>
      <c r="F84" s="395" t="s">
        <v>495</v>
      </c>
      <c r="G84" s="395" t="s">
        <v>495</v>
      </c>
      <c r="H84" s="395">
        <v>0.10299999999999999</v>
      </c>
      <c r="I84" s="395" t="s">
        <v>495</v>
      </c>
      <c r="J84" s="395" t="s">
        <v>495</v>
      </c>
      <c r="K84" s="395" t="s">
        <v>495</v>
      </c>
      <c r="L84" s="395">
        <v>2.9000000000000001E-2</v>
      </c>
      <c r="M84" s="395" t="s">
        <v>495</v>
      </c>
      <c r="N84" s="395" t="s">
        <v>495</v>
      </c>
    </row>
    <row r="85" spans="1:14">
      <c r="A85" s="390" t="s">
        <v>562</v>
      </c>
      <c r="B85" s="390" t="s">
        <v>510</v>
      </c>
      <c r="C85" s="390" t="s">
        <v>564</v>
      </c>
      <c r="D85" s="390"/>
      <c r="E85" s="390">
        <v>2.484</v>
      </c>
      <c r="F85" s="390">
        <v>0.41399999999999998</v>
      </c>
      <c r="G85" s="390">
        <v>5.1999999999999998E-2</v>
      </c>
      <c r="H85" s="390">
        <v>0.105</v>
      </c>
      <c r="I85" s="390">
        <v>5.8999999999999997E-2</v>
      </c>
      <c r="J85" s="390">
        <v>1.9</v>
      </c>
      <c r="K85" s="390">
        <v>286.024</v>
      </c>
      <c r="L85" s="390">
        <v>0.35099999999999998</v>
      </c>
      <c r="M85" s="390">
        <v>11.079000000000001</v>
      </c>
      <c r="N85" s="390">
        <v>0.127</v>
      </c>
    </row>
    <row r="86" spans="1:14">
      <c r="A86" s="392" t="s">
        <v>566</v>
      </c>
      <c r="B86" s="392" t="s">
        <v>510</v>
      </c>
      <c r="C86" s="392" t="s">
        <v>564</v>
      </c>
      <c r="D86" s="392"/>
      <c r="E86" s="392">
        <v>2.484</v>
      </c>
      <c r="F86" s="392">
        <v>0.41399999999999998</v>
      </c>
      <c r="G86" s="392">
        <v>5.1999999999999998E-2</v>
      </c>
      <c r="H86" s="392">
        <v>0.105</v>
      </c>
      <c r="I86" s="392">
        <v>5.8999999999999997E-2</v>
      </c>
      <c r="J86" s="392">
        <v>0.13300000000000001</v>
      </c>
      <c r="K86" s="392">
        <v>4.5999999999999999E-2</v>
      </c>
      <c r="L86" s="392">
        <v>0.16400000000000001</v>
      </c>
      <c r="M86" s="392">
        <v>3.0000000000000001E-3</v>
      </c>
      <c r="N86" s="392">
        <v>0.127</v>
      </c>
    </row>
    <row r="87" spans="1:14">
      <c r="A87" s="393" t="s">
        <v>567</v>
      </c>
      <c r="B87" s="393" t="s">
        <v>510</v>
      </c>
      <c r="C87" s="393" t="s">
        <v>564</v>
      </c>
      <c r="D87" s="393"/>
      <c r="E87" s="393" t="s">
        <v>495</v>
      </c>
      <c r="F87" s="393" t="s">
        <v>495</v>
      </c>
      <c r="G87" s="393" t="s">
        <v>495</v>
      </c>
      <c r="H87" s="393" t="s">
        <v>495</v>
      </c>
      <c r="I87" s="393" t="s">
        <v>495</v>
      </c>
      <c r="J87" s="393">
        <v>1.7669999999999999</v>
      </c>
      <c r="K87" s="393">
        <v>285.97800000000001</v>
      </c>
      <c r="L87" s="393">
        <v>0.187</v>
      </c>
      <c r="M87" s="393">
        <v>11.074999999999999</v>
      </c>
      <c r="N87" s="393" t="s">
        <v>495</v>
      </c>
    </row>
    <row r="88" spans="1:14">
      <c r="A88" s="399" t="s">
        <v>589</v>
      </c>
      <c r="B88" s="399" t="s">
        <v>510</v>
      </c>
      <c r="C88" s="399" t="s">
        <v>564</v>
      </c>
      <c r="D88" s="399"/>
      <c r="E88" s="399">
        <v>0.80100000000000005</v>
      </c>
      <c r="F88" s="399">
        <v>0.34599999999999997</v>
      </c>
      <c r="G88" s="399" t="s">
        <v>495</v>
      </c>
      <c r="H88" s="399">
        <v>4.0000000000000001E-3</v>
      </c>
      <c r="I88" s="399">
        <v>1.7999999999999999E-2</v>
      </c>
      <c r="J88" s="399">
        <v>1.7999999999999999E-2</v>
      </c>
      <c r="K88" s="399">
        <v>3.1E-2</v>
      </c>
      <c r="L88" s="399">
        <v>0.16400000000000001</v>
      </c>
      <c r="M88" s="399">
        <v>3.0000000000000001E-3</v>
      </c>
      <c r="N88" s="399">
        <v>0.127</v>
      </c>
    </row>
    <row r="89" spans="1:14">
      <c r="A89" s="395" t="s">
        <v>590</v>
      </c>
      <c r="B89" s="395" t="s">
        <v>510</v>
      </c>
      <c r="C89" s="395" t="s">
        <v>564</v>
      </c>
      <c r="E89" s="395">
        <v>0.184</v>
      </c>
      <c r="F89" s="395" t="s">
        <v>495</v>
      </c>
      <c r="G89" s="395">
        <v>5.1999999999999998E-2</v>
      </c>
      <c r="H89" s="395">
        <v>0.105</v>
      </c>
      <c r="I89" s="395">
        <v>4.1000000000000002E-2</v>
      </c>
      <c r="J89" s="395">
        <v>0.115</v>
      </c>
      <c r="K89" s="395">
        <v>1.4999999999999999E-2</v>
      </c>
      <c r="L89" s="395" t="s">
        <v>495</v>
      </c>
      <c r="M89" s="395" t="s">
        <v>495</v>
      </c>
      <c r="N89" s="395">
        <v>0.01</v>
      </c>
    </row>
    <row r="90" spans="1:14">
      <c r="A90" s="390" t="s">
        <v>593</v>
      </c>
      <c r="B90" s="390" t="s">
        <v>510</v>
      </c>
      <c r="C90" s="390" t="s">
        <v>569</v>
      </c>
      <c r="D90" s="390"/>
      <c r="E90" s="390">
        <v>3.5350000000000001</v>
      </c>
      <c r="F90" s="390">
        <v>2.5910000000000002</v>
      </c>
      <c r="G90" s="390">
        <v>2.9980000000000002</v>
      </c>
      <c r="H90" s="390">
        <v>3.62</v>
      </c>
      <c r="I90" s="390">
        <v>3.669</v>
      </c>
      <c r="J90" s="390">
        <v>3.5459999999999998</v>
      </c>
      <c r="K90" s="390">
        <v>0.34399999999999997</v>
      </c>
      <c r="L90" s="390">
        <v>2.3319999999999999</v>
      </c>
      <c r="M90" s="390">
        <v>16.515999999999998</v>
      </c>
      <c r="N90" s="390">
        <v>37.381</v>
      </c>
    </row>
    <row r="91" spans="1:14">
      <c r="A91" s="392" t="s">
        <v>566</v>
      </c>
      <c r="B91" s="392" t="s">
        <v>510</v>
      </c>
      <c r="C91" s="392" t="s">
        <v>569</v>
      </c>
      <c r="D91" s="392"/>
      <c r="E91" s="392">
        <v>2.7349999999999999</v>
      </c>
      <c r="F91" s="392">
        <v>0.51900000000000002</v>
      </c>
      <c r="G91" s="392">
        <v>0.20300000000000001</v>
      </c>
      <c r="H91" s="392">
        <v>0.11</v>
      </c>
      <c r="I91" s="392">
        <v>3.2000000000000001E-2</v>
      </c>
      <c r="J91" s="392">
        <v>0.107</v>
      </c>
      <c r="K91" s="392">
        <v>4.5999999999999999E-2</v>
      </c>
      <c r="L91" s="392">
        <v>0.161</v>
      </c>
      <c r="M91" s="392">
        <v>3.0000000000000001E-3</v>
      </c>
      <c r="N91" s="392">
        <v>0.127</v>
      </c>
    </row>
    <row r="92" spans="1:14">
      <c r="A92" s="393" t="s">
        <v>567</v>
      </c>
      <c r="B92" s="393" t="s">
        <v>510</v>
      </c>
      <c r="C92" s="393" t="s">
        <v>569</v>
      </c>
      <c r="D92" s="393"/>
      <c r="E92" s="393">
        <v>0.8</v>
      </c>
      <c r="F92" s="393">
        <v>2.0720000000000001</v>
      </c>
      <c r="G92" s="393">
        <v>2.7949999999999999</v>
      </c>
      <c r="H92" s="393">
        <v>3.51</v>
      </c>
      <c r="I92" s="393">
        <v>3.6360000000000001</v>
      </c>
      <c r="J92" s="393">
        <v>3.4390000000000001</v>
      </c>
      <c r="K92" s="393">
        <v>0.29799999999999999</v>
      </c>
      <c r="L92" s="393">
        <v>2.1709999999999998</v>
      </c>
      <c r="M92" s="393">
        <v>16.512</v>
      </c>
      <c r="N92" s="393">
        <v>37.253999999999998</v>
      </c>
    </row>
    <row r="93" spans="1:14">
      <c r="A93" s="399" t="s">
        <v>589</v>
      </c>
      <c r="B93" s="399" t="s">
        <v>510</v>
      </c>
      <c r="C93" s="399" t="s">
        <v>569</v>
      </c>
      <c r="D93" s="399"/>
      <c r="E93" s="399">
        <v>0.79700000000000004</v>
      </c>
      <c r="F93" s="399">
        <v>0.34399999999999997</v>
      </c>
      <c r="G93" s="399" t="s">
        <v>495</v>
      </c>
      <c r="H93" s="399">
        <v>8.9999999999999993E-3</v>
      </c>
      <c r="I93" s="399">
        <v>1.7999999999999999E-2</v>
      </c>
      <c r="J93" s="399">
        <v>1.7999999999999999E-2</v>
      </c>
      <c r="K93" s="399">
        <v>3.1E-2</v>
      </c>
      <c r="L93" s="399">
        <v>0.161</v>
      </c>
      <c r="M93" s="399">
        <v>3.0000000000000001E-3</v>
      </c>
      <c r="N93" s="399">
        <v>0.127</v>
      </c>
    </row>
    <row r="94" spans="1:14">
      <c r="A94" s="395" t="s">
        <v>590</v>
      </c>
      <c r="B94" s="395" t="s">
        <v>510</v>
      </c>
      <c r="C94" s="395" t="s">
        <v>569</v>
      </c>
      <c r="E94" s="395">
        <v>0.374</v>
      </c>
      <c r="F94" s="395">
        <v>0.107</v>
      </c>
      <c r="G94" s="395">
        <v>0.222</v>
      </c>
      <c r="H94" s="395">
        <v>0.105</v>
      </c>
      <c r="I94" s="395">
        <v>1.4999999999999999E-2</v>
      </c>
      <c r="J94" s="395">
        <v>8.8999999999999996E-2</v>
      </c>
      <c r="K94" s="395">
        <v>1.4999999999999999E-2</v>
      </c>
      <c r="L94" s="395" t="s">
        <v>495</v>
      </c>
      <c r="M94" s="395" t="s">
        <v>495</v>
      </c>
      <c r="N94" s="395">
        <v>0.01</v>
      </c>
    </row>
    <row r="95" spans="1:14">
      <c r="A95" s="390" t="s">
        <v>594</v>
      </c>
      <c r="B95" s="390" t="s">
        <v>578</v>
      </c>
      <c r="C95" s="390" t="s">
        <v>564</v>
      </c>
      <c r="D95" s="390"/>
      <c r="E95" s="390" t="s">
        <v>495</v>
      </c>
      <c r="F95" s="390" t="s">
        <v>495</v>
      </c>
      <c r="G95" s="390">
        <v>0.217</v>
      </c>
      <c r="H95" s="390" t="s">
        <v>495</v>
      </c>
      <c r="I95" s="390" t="s">
        <v>495</v>
      </c>
      <c r="J95" s="390" t="s">
        <v>495</v>
      </c>
      <c r="K95" s="390" t="s">
        <v>495</v>
      </c>
      <c r="L95" s="390" t="s">
        <v>495</v>
      </c>
      <c r="M95" s="390" t="s">
        <v>495</v>
      </c>
      <c r="N95" s="390" t="s">
        <v>495</v>
      </c>
    </row>
    <row r="96" spans="1:14">
      <c r="A96" s="392" t="s">
        <v>566</v>
      </c>
      <c r="B96" s="392" t="s">
        <v>578</v>
      </c>
      <c r="C96" s="392" t="s">
        <v>564</v>
      </c>
      <c r="D96" s="392"/>
      <c r="E96" s="392" t="s">
        <v>495</v>
      </c>
      <c r="F96" s="392" t="s">
        <v>495</v>
      </c>
      <c r="G96" s="392">
        <v>0.217</v>
      </c>
      <c r="H96" s="392" t="s">
        <v>495</v>
      </c>
      <c r="I96" s="392" t="s">
        <v>495</v>
      </c>
      <c r="J96" s="392" t="s">
        <v>495</v>
      </c>
      <c r="K96" s="392" t="s">
        <v>495</v>
      </c>
      <c r="L96" s="392" t="s">
        <v>495</v>
      </c>
      <c r="M96" s="392" t="s">
        <v>495</v>
      </c>
      <c r="N96" s="392" t="s">
        <v>495</v>
      </c>
    </row>
    <row r="97" spans="1:14">
      <c r="A97" s="399" t="s">
        <v>589</v>
      </c>
      <c r="B97" s="399" t="s">
        <v>578</v>
      </c>
      <c r="C97" s="399" t="s">
        <v>564</v>
      </c>
      <c r="D97" s="399"/>
      <c r="E97" s="399" t="s">
        <v>495</v>
      </c>
      <c r="F97" s="399" t="s">
        <v>495</v>
      </c>
      <c r="G97" s="399">
        <v>0.217</v>
      </c>
      <c r="H97" s="399" t="s">
        <v>495</v>
      </c>
      <c r="I97" s="399" t="s">
        <v>495</v>
      </c>
      <c r="J97" s="399" t="s">
        <v>495</v>
      </c>
      <c r="K97" s="399" t="s">
        <v>495</v>
      </c>
      <c r="L97" s="399" t="s">
        <v>495</v>
      </c>
      <c r="M97" s="399" t="s">
        <v>495</v>
      </c>
      <c r="N97" s="399" t="s">
        <v>495</v>
      </c>
    </row>
    <row r="98" spans="1:14">
      <c r="A98" s="395" t="s">
        <v>590</v>
      </c>
      <c r="B98" s="395" t="s">
        <v>578</v>
      </c>
      <c r="C98" s="395" t="s">
        <v>564</v>
      </c>
      <c r="E98" s="395" t="s">
        <v>495</v>
      </c>
      <c r="F98" s="395" t="s">
        <v>495</v>
      </c>
      <c r="G98" s="395">
        <v>0.217</v>
      </c>
      <c r="H98" s="395" t="s">
        <v>495</v>
      </c>
      <c r="I98" s="395" t="s">
        <v>495</v>
      </c>
      <c r="J98" s="395" t="s">
        <v>495</v>
      </c>
      <c r="K98" s="395" t="s">
        <v>495</v>
      </c>
      <c r="L98" s="395" t="s">
        <v>495</v>
      </c>
      <c r="M98" s="395" t="s">
        <v>495</v>
      </c>
      <c r="N98" s="395" t="s">
        <v>495</v>
      </c>
    </row>
    <row r="99" spans="1:14">
      <c r="A99" s="390" t="s">
        <v>562</v>
      </c>
      <c r="B99" s="390" t="s">
        <v>578</v>
      </c>
      <c r="C99" s="390" t="s">
        <v>569</v>
      </c>
      <c r="D99" s="390"/>
      <c r="E99" s="390" t="s">
        <v>495</v>
      </c>
      <c r="F99" s="390" t="s">
        <v>495</v>
      </c>
      <c r="G99" s="390">
        <v>4.9000000000000002E-2</v>
      </c>
      <c r="H99" s="390">
        <v>7.0000000000000007E-2</v>
      </c>
      <c r="I99" s="390">
        <v>6.7000000000000004E-2</v>
      </c>
      <c r="J99" s="390" t="s">
        <v>495</v>
      </c>
      <c r="K99" s="390" t="s">
        <v>495</v>
      </c>
      <c r="L99" s="390" t="s">
        <v>495</v>
      </c>
      <c r="M99" s="390" t="s">
        <v>495</v>
      </c>
      <c r="N99" s="390" t="s">
        <v>495</v>
      </c>
    </row>
    <row r="100" spans="1:14">
      <c r="A100" s="392" t="s">
        <v>566</v>
      </c>
      <c r="B100" s="392" t="s">
        <v>578</v>
      </c>
      <c r="C100" s="392" t="s">
        <v>569</v>
      </c>
      <c r="D100" s="392"/>
      <c r="E100" s="392" t="s">
        <v>495</v>
      </c>
      <c r="F100" s="392" t="s">
        <v>495</v>
      </c>
      <c r="G100" s="392">
        <v>4.9000000000000002E-2</v>
      </c>
      <c r="H100" s="392">
        <v>7.0000000000000007E-2</v>
      </c>
      <c r="I100" s="392">
        <v>6.7000000000000004E-2</v>
      </c>
      <c r="J100" s="392" t="s">
        <v>495</v>
      </c>
      <c r="K100" s="392" t="s">
        <v>495</v>
      </c>
      <c r="L100" s="392" t="s">
        <v>495</v>
      </c>
      <c r="M100" s="392" t="s">
        <v>495</v>
      </c>
      <c r="N100" s="392" t="s">
        <v>495</v>
      </c>
    </row>
    <row r="101" spans="1:14">
      <c r="A101" s="399" t="s">
        <v>589</v>
      </c>
      <c r="B101" s="399" t="s">
        <v>578</v>
      </c>
      <c r="C101" s="399" t="s">
        <v>569</v>
      </c>
      <c r="D101" s="399"/>
      <c r="E101" s="399" t="s">
        <v>495</v>
      </c>
      <c r="F101" s="399" t="s">
        <v>495</v>
      </c>
      <c r="G101" s="399">
        <v>4.9000000000000002E-2</v>
      </c>
      <c r="H101" s="399">
        <v>7.0000000000000007E-2</v>
      </c>
      <c r="I101" s="399">
        <v>6.7000000000000004E-2</v>
      </c>
      <c r="J101" s="399" t="s">
        <v>495</v>
      </c>
      <c r="K101" s="399" t="s">
        <v>495</v>
      </c>
      <c r="L101" s="399" t="s">
        <v>495</v>
      </c>
      <c r="M101" s="399" t="s">
        <v>495</v>
      </c>
      <c r="N101" s="399" t="s">
        <v>495</v>
      </c>
    </row>
    <row r="102" spans="1:14">
      <c r="A102" s="395" t="s">
        <v>590</v>
      </c>
      <c r="B102" s="395" t="s">
        <v>578</v>
      </c>
      <c r="C102" s="395" t="s">
        <v>569</v>
      </c>
      <c r="E102" s="395" t="s">
        <v>495</v>
      </c>
      <c r="F102" s="395" t="s">
        <v>495</v>
      </c>
      <c r="G102" s="395">
        <v>4.9000000000000002E-2</v>
      </c>
      <c r="H102" s="395">
        <v>7.0000000000000007E-2</v>
      </c>
      <c r="I102" s="395">
        <v>6.7000000000000004E-2</v>
      </c>
      <c r="J102" s="395" t="s">
        <v>495</v>
      </c>
      <c r="K102" s="395" t="s">
        <v>495</v>
      </c>
      <c r="L102" s="395" t="s">
        <v>495</v>
      </c>
      <c r="M102" s="395" t="s">
        <v>495</v>
      </c>
      <c r="N102" s="395" t="s">
        <v>495</v>
      </c>
    </row>
    <row r="103" spans="1:14">
      <c r="A103" s="390" t="s">
        <v>593</v>
      </c>
      <c r="B103" s="390" t="s">
        <v>579</v>
      </c>
      <c r="C103" s="390" t="s">
        <v>569</v>
      </c>
      <c r="D103" s="390"/>
      <c r="E103" s="390">
        <v>0.33600000000000002</v>
      </c>
      <c r="F103" s="390">
        <v>1.7999999999999999E-2</v>
      </c>
      <c r="G103" s="390">
        <v>0.437</v>
      </c>
      <c r="H103" s="390">
        <v>0.40400000000000003</v>
      </c>
      <c r="I103" s="390">
        <v>0.247</v>
      </c>
      <c r="J103" s="390">
        <v>0.52300000000000002</v>
      </c>
      <c r="K103" s="390">
        <v>0.63900000000000001</v>
      </c>
      <c r="L103" s="390">
        <v>0.317</v>
      </c>
      <c r="M103" s="390">
        <v>5.8000000000000003E-2</v>
      </c>
      <c r="N103" s="390">
        <v>0.47499999999999998</v>
      </c>
    </row>
    <row r="104" spans="1:14">
      <c r="A104" s="392" t="s">
        <v>566</v>
      </c>
      <c r="B104" s="392" t="s">
        <v>579</v>
      </c>
      <c r="C104" s="392" t="s">
        <v>569</v>
      </c>
      <c r="D104" s="392"/>
      <c r="E104" s="392">
        <v>0.33600000000000002</v>
      </c>
      <c r="F104" s="392">
        <v>1.7999999999999999E-2</v>
      </c>
      <c r="G104" s="392">
        <v>0.437</v>
      </c>
      <c r="H104" s="392">
        <v>0.40400000000000003</v>
      </c>
      <c r="I104" s="392">
        <v>0.247</v>
      </c>
      <c r="J104" s="392">
        <v>0.52300000000000002</v>
      </c>
      <c r="K104" s="392">
        <v>0.55800000000000005</v>
      </c>
      <c r="L104" s="392">
        <v>0.317</v>
      </c>
      <c r="M104" s="392">
        <v>5.8000000000000003E-2</v>
      </c>
      <c r="N104" s="392">
        <v>0.47499999999999998</v>
      </c>
    </row>
    <row r="105" spans="1:14">
      <c r="A105" s="399" t="s">
        <v>589</v>
      </c>
      <c r="B105" s="399" t="s">
        <v>579</v>
      </c>
      <c r="C105" s="399" t="s">
        <v>569</v>
      </c>
      <c r="D105" s="399"/>
      <c r="E105" s="399">
        <v>0.33600000000000002</v>
      </c>
      <c r="F105" s="399">
        <v>1.7999999999999999E-2</v>
      </c>
      <c r="G105" s="399">
        <v>0.437</v>
      </c>
      <c r="H105" s="399">
        <v>0.40400000000000003</v>
      </c>
      <c r="I105" s="399">
        <v>0.23100000000000001</v>
      </c>
      <c r="J105" s="399">
        <v>0.504</v>
      </c>
      <c r="K105" s="399">
        <v>0.52600000000000002</v>
      </c>
      <c r="L105" s="399">
        <v>0.29199999999999998</v>
      </c>
      <c r="M105" s="399">
        <v>3.5999999999999997E-2</v>
      </c>
      <c r="N105" s="399">
        <v>0.47499999999999998</v>
      </c>
    </row>
    <row r="106" spans="1:14">
      <c r="A106" s="395" t="s">
        <v>590</v>
      </c>
      <c r="B106" s="391" t="s">
        <v>579</v>
      </c>
      <c r="C106" s="395" t="s">
        <v>569</v>
      </c>
      <c r="E106" s="395" t="s">
        <v>495</v>
      </c>
      <c r="F106" s="395">
        <v>1.7999999999999999E-2</v>
      </c>
      <c r="G106" s="395">
        <v>0.437</v>
      </c>
      <c r="H106" s="395">
        <v>0.39800000000000002</v>
      </c>
      <c r="I106" s="395">
        <v>0.247</v>
      </c>
      <c r="J106" s="395">
        <v>0.52300000000000002</v>
      </c>
      <c r="K106" s="395">
        <v>0.63900000000000001</v>
      </c>
      <c r="L106" s="395">
        <v>0.317</v>
      </c>
      <c r="M106" s="395">
        <v>5.8000000000000003E-2</v>
      </c>
      <c r="N106" s="395">
        <v>0.47499999999999998</v>
      </c>
    </row>
    <row r="107" spans="1:14">
      <c r="A107" s="390" t="s">
        <v>593</v>
      </c>
      <c r="B107" s="390" t="s">
        <v>579</v>
      </c>
      <c r="C107" s="390" t="s">
        <v>564</v>
      </c>
      <c r="D107" s="390"/>
      <c r="E107" s="390" t="s">
        <v>495</v>
      </c>
      <c r="F107" s="390">
        <v>0.38300000000000001</v>
      </c>
      <c r="G107" s="390" t="s">
        <v>495</v>
      </c>
      <c r="H107" s="390" t="s">
        <v>495</v>
      </c>
      <c r="I107" s="390">
        <v>0.54200000000000004</v>
      </c>
      <c r="J107" s="390">
        <v>0.81100000000000005</v>
      </c>
      <c r="K107" s="390">
        <v>0.20300000000000001</v>
      </c>
      <c r="L107" s="390">
        <v>2.5000000000000001E-2</v>
      </c>
      <c r="M107" s="390">
        <v>0.58299999999999996</v>
      </c>
      <c r="N107" s="390">
        <v>0.86699999999999999</v>
      </c>
    </row>
    <row r="108" spans="1:14">
      <c r="A108" s="392" t="s">
        <v>566</v>
      </c>
      <c r="B108" s="392" t="s">
        <v>579</v>
      </c>
      <c r="C108" s="392" t="s">
        <v>564</v>
      </c>
      <c r="D108" s="392"/>
      <c r="E108" s="392" t="s">
        <v>495</v>
      </c>
      <c r="F108" s="392">
        <v>0.38300000000000001</v>
      </c>
      <c r="G108" s="392" t="s">
        <v>495</v>
      </c>
      <c r="H108" s="392" t="s">
        <v>495</v>
      </c>
      <c r="I108" s="392">
        <v>0.54200000000000004</v>
      </c>
      <c r="J108" s="392">
        <v>0.81100000000000005</v>
      </c>
      <c r="K108" s="392">
        <v>0.20300000000000001</v>
      </c>
      <c r="L108" s="392">
        <v>2.5000000000000001E-2</v>
      </c>
      <c r="M108" s="392">
        <v>0.58299999999999996</v>
      </c>
      <c r="N108" s="392">
        <v>0.86699999999999999</v>
      </c>
    </row>
    <row r="109" spans="1:14">
      <c r="A109" s="399" t="s">
        <v>589</v>
      </c>
      <c r="B109" s="399" t="s">
        <v>579</v>
      </c>
      <c r="C109" s="399" t="s">
        <v>564</v>
      </c>
      <c r="D109" s="399"/>
      <c r="E109" s="399" t="s">
        <v>495</v>
      </c>
      <c r="F109" s="399">
        <v>0.38300000000000001</v>
      </c>
      <c r="G109" s="399" t="s">
        <v>495</v>
      </c>
      <c r="H109" s="399" t="s">
        <v>495</v>
      </c>
      <c r="I109" s="399">
        <v>0.52700000000000002</v>
      </c>
      <c r="J109" s="399">
        <v>0.79200000000000004</v>
      </c>
      <c r="K109" s="399">
        <v>0.17100000000000001</v>
      </c>
      <c r="L109" s="399" t="s">
        <v>495</v>
      </c>
      <c r="M109" s="399">
        <v>0.56100000000000005</v>
      </c>
      <c r="N109" s="399">
        <v>0.86699999999999999</v>
      </c>
    </row>
    <row r="110" spans="1:14">
      <c r="A110" s="395" t="s">
        <v>590</v>
      </c>
      <c r="B110" s="391" t="s">
        <v>579</v>
      </c>
      <c r="C110" s="395" t="s">
        <v>564</v>
      </c>
      <c r="E110" s="395" t="s">
        <v>495</v>
      </c>
      <c r="F110" s="395">
        <v>0.38300000000000001</v>
      </c>
      <c r="G110" s="395" t="s">
        <v>495</v>
      </c>
      <c r="H110" s="395" t="s">
        <v>495</v>
      </c>
      <c r="I110" s="395">
        <v>0.54200000000000004</v>
      </c>
      <c r="J110" s="395">
        <v>0.81100000000000005</v>
      </c>
      <c r="K110" s="395">
        <v>0.20300000000000001</v>
      </c>
      <c r="L110" s="395">
        <v>2.5000000000000001E-2</v>
      </c>
      <c r="M110" s="395">
        <v>0.58299999999999996</v>
      </c>
      <c r="N110" s="395">
        <v>0.86699999999999999</v>
      </c>
    </row>
    <row r="111" spans="1:14">
      <c r="A111" s="390" t="s">
        <v>562</v>
      </c>
      <c r="B111" s="390" t="s">
        <v>580</v>
      </c>
      <c r="C111" s="390" t="s">
        <v>564</v>
      </c>
      <c r="D111" s="390"/>
      <c r="E111" s="390">
        <v>94.057000000000002</v>
      </c>
      <c r="F111" s="390">
        <v>0.42</v>
      </c>
      <c r="G111" s="390">
        <v>0.27800000000000002</v>
      </c>
      <c r="H111" s="390">
        <v>1.1850000000000001</v>
      </c>
      <c r="I111" s="390" t="s">
        <v>495</v>
      </c>
      <c r="J111" s="390">
        <v>0.29799999999999999</v>
      </c>
      <c r="K111" s="390">
        <v>6.7030000000000003</v>
      </c>
      <c r="L111" s="390">
        <v>3.5999999999999997E-2</v>
      </c>
      <c r="M111" s="390">
        <v>21.234000000000002</v>
      </c>
      <c r="N111" s="390">
        <v>0.95199999999999996</v>
      </c>
    </row>
    <row r="112" spans="1:14">
      <c r="A112" s="392" t="s">
        <v>566</v>
      </c>
      <c r="B112" s="392" t="s">
        <v>580</v>
      </c>
      <c r="C112" s="392" t="s">
        <v>564</v>
      </c>
      <c r="D112" s="392"/>
      <c r="E112" s="392">
        <v>1.4999999999999999E-2</v>
      </c>
      <c r="F112" s="392">
        <v>0.42</v>
      </c>
      <c r="G112" s="392">
        <v>0.27800000000000002</v>
      </c>
      <c r="H112" s="392">
        <v>0.26600000000000001</v>
      </c>
      <c r="I112" s="392" t="s">
        <v>495</v>
      </c>
      <c r="J112" s="392">
        <v>0.29799999999999999</v>
      </c>
      <c r="K112" s="392">
        <v>0.621</v>
      </c>
      <c r="L112" s="392">
        <v>3.5999999999999997E-2</v>
      </c>
      <c r="M112" s="392">
        <v>0.38100000000000001</v>
      </c>
      <c r="N112" s="392">
        <v>0.95199999999999996</v>
      </c>
    </row>
    <row r="113" spans="1:14">
      <c r="A113" s="393" t="s">
        <v>567</v>
      </c>
      <c r="B113" s="393" t="s">
        <v>580</v>
      </c>
      <c r="C113" s="393" t="s">
        <v>564</v>
      </c>
      <c r="D113" s="393"/>
      <c r="E113" s="393">
        <v>94.042000000000002</v>
      </c>
      <c r="F113" s="393" t="s">
        <v>495</v>
      </c>
      <c r="G113" s="393" t="s">
        <v>495</v>
      </c>
      <c r="H113" s="393">
        <v>0.91900000000000004</v>
      </c>
      <c r="I113" s="393" t="s">
        <v>495</v>
      </c>
      <c r="J113" s="393" t="s">
        <v>495</v>
      </c>
      <c r="K113" s="393">
        <v>6.0819999999999999</v>
      </c>
      <c r="L113" s="393" t="s">
        <v>495</v>
      </c>
      <c r="M113" s="393">
        <v>20.853999999999999</v>
      </c>
      <c r="N113" s="393" t="s">
        <v>495</v>
      </c>
    </row>
    <row r="114" spans="1:14">
      <c r="A114" s="399" t="s">
        <v>589</v>
      </c>
      <c r="B114" s="399" t="s">
        <v>580</v>
      </c>
      <c r="C114" s="399" t="s">
        <v>564</v>
      </c>
      <c r="D114" s="399"/>
      <c r="E114" s="399" t="s">
        <v>495</v>
      </c>
      <c r="F114" s="399">
        <v>0.249</v>
      </c>
      <c r="G114" s="399">
        <v>0.27800000000000002</v>
      </c>
      <c r="H114" s="399">
        <v>0.254</v>
      </c>
      <c r="I114" s="399" t="s">
        <v>495</v>
      </c>
      <c r="J114" s="399">
        <v>0.29799999999999999</v>
      </c>
      <c r="K114" s="399">
        <v>0.56599999999999995</v>
      </c>
      <c r="L114" s="399" t="s">
        <v>495</v>
      </c>
      <c r="M114" s="399">
        <v>0.34499999999999997</v>
      </c>
      <c r="N114" s="399">
        <v>0.876</v>
      </c>
    </row>
    <row r="115" spans="1:14">
      <c r="A115" s="395" t="s">
        <v>590</v>
      </c>
      <c r="B115" s="391" t="s">
        <v>580</v>
      </c>
      <c r="C115" s="395" t="s">
        <v>564</v>
      </c>
      <c r="E115" s="395">
        <v>1.4999999999999999E-2</v>
      </c>
      <c r="F115" s="395">
        <v>0.42</v>
      </c>
      <c r="G115" s="395">
        <v>0.27800000000000002</v>
      </c>
      <c r="H115" s="395">
        <v>1.2E-2</v>
      </c>
      <c r="I115" s="395" t="s">
        <v>495</v>
      </c>
      <c r="J115" s="395">
        <v>0.29799999999999999</v>
      </c>
      <c r="K115" s="395">
        <v>0.621</v>
      </c>
      <c r="L115" s="395">
        <v>3.5999999999999997E-2</v>
      </c>
      <c r="M115" s="395">
        <v>0.38100000000000001</v>
      </c>
      <c r="N115" s="395">
        <v>0.95199999999999996</v>
      </c>
    </row>
    <row r="116" spans="1:14">
      <c r="A116" s="390" t="s">
        <v>593</v>
      </c>
      <c r="B116" s="390" t="s">
        <v>580</v>
      </c>
      <c r="C116" s="390" t="s">
        <v>569</v>
      </c>
      <c r="D116" s="390"/>
      <c r="E116" s="390">
        <v>11.223000000000001</v>
      </c>
      <c r="F116" s="390">
        <v>1.911</v>
      </c>
      <c r="G116" s="390">
        <v>6.5190000000000001</v>
      </c>
      <c r="H116" s="390">
        <v>15.928000000000001</v>
      </c>
      <c r="I116" s="390">
        <v>24.914999999999999</v>
      </c>
      <c r="J116" s="390">
        <v>14.632999999999999</v>
      </c>
      <c r="K116" s="390">
        <v>7.8659999999999997</v>
      </c>
      <c r="L116" s="390">
        <v>9.0890000000000004</v>
      </c>
      <c r="M116" s="390">
        <v>11.340999999999999</v>
      </c>
      <c r="N116" s="390">
        <v>0.97699999999999998</v>
      </c>
    </row>
    <row r="117" spans="1:14">
      <c r="A117" s="392" t="s">
        <v>566</v>
      </c>
      <c r="B117" s="392" t="s">
        <v>580</v>
      </c>
      <c r="C117" s="392" t="s">
        <v>569</v>
      </c>
      <c r="D117" s="392"/>
      <c r="E117" s="392">
        <v>0.34499999999999997</v>
      </c>
      <c r="F117" s="392">
        <v>5.8999999999999997E-2</v>
      </c>
      <c r="G117" s="392">
        <v>0.26800000000000002</v>
      </c>
      <c r="H117" s="392">
        <v>0.27400000000000002</v>
      </c>
      <c r="I117" s="392">
        <v>0.29699999999999999</v>
      </c>
      <c r="J117" s="392">
        <v>0.26100000000000001</v>
      </c>
      <c r="K117" s="392">
        <v>0.43099999999999999</v>
      </c>
      <c r="L117" s="392">
        <v>0.34200000000000003</v>
      </c>
      <c r="M117" s="392">
        <v>0.27700000000000002</v>
      </c>
      <c r="N117" s="392">
        <v>0.26700000000000002</v>
      </c>
    </row>
    <row r="118" spans="1:14">
      <c r="A118" s="393" t="s">
        <v>567</v>
      </c>
      <c r="B118" s="393" t="s">
        <v>580</v>
      </c>
      <c r="C118" s="393" t="s">
        <v>569</v>
      </c>
      <c r="D118" s="393"/>
      <c r="E118" s="393">
        <v>10.877000000000001</v>
      </c>
      <c r="F118" s="393">
        <v>1.8520000000000001</v>
      </c>
      <c r="G118" s="393">
        <v>6.2510000000000003</v>
      </c>
      <c r="H118" s="393">
        <v>15.654</v>
      </c>
      <c r="I118" s="393">
        <v>24.617000000000001</v>
      </c>
      <c r="J118" s="393">
        <v>14.371</v>
      </c>
      <c r="K118" s="393">
        <v>7.4340000000000002</v>
      </c>
      <c r="L118" s="393">
        <v>8.7469999999999999</v>
      </c>
      <c r="M118" s="393">
        <v>11.064</v>
      </c>
      <c r="N118" s="393">
        <v>0.71</v>
      </c>
    </row>
    <row r="119" spans="1:14">
      <c r="A119" s="399" t="s">
        <v>589</v>
      </c>
      <c r="B119" s="399" t="s">
        <v>580</v>
      </c>
      <c r="C119" s="399" t="s">
        <v>569</v>
      </c>
      <c r="D119" s="399"/>
      <c r="E119" s="399">
        <v>0.109</v>
      </c>
      <c r="F119" s="399">
        <v>5.8999999999999997E-2</v>
      </c>
      <c r="G119" s="399">
        <v>0.22</v>
      </c>
      <c r="H119" s="399">
        <v>0.21</v>
      </c>
      <c r="I119" s="399">
        <v>0.23300000000000001</v>
      </c>
      <c r="J119" s="399">
        <v>0.26100000000000001</v>
      </c>
      <c r="K119" s="399">
        <v>0.376</v>
      </c>
      <c r="L119" s="399">
        <v>0.30599999999999999</v>
      </c>
      <c r="M119" s="399">
        <v>0.23</v>
      </c>
      <c r="N119" s="399">
        <v>0.191</v>
      </c>
    </row>
    <row r="120" spans="1:14">
      <c r="A120" s="395" t="s">
        <v>590</v>
      </c>
      <c r="B120" s="391" t="s">
        <v>580</v>
      </c>
      <c r="C120" s="395" t="s">
        <v>569</v>
      </c>
      <c r="E120" s="395">
        <v>0.124</v>
      </c>
      <c r="F120" s="395">
        <v>5.8999999999999997E-2</v>
      </c>
      <c r="G120" s="395">
        <v>0.26800000000000002</v>
      </c>
      <c r="H120" s="395">
        <v>0.215</v>
      </c>
      <c r="I120" s="395">
        <v>0.16500000000000001</v>
      </c>
      <c r="J120" s="395">
        <v>4.8000000000000001E-2</v>
      </c>
      <c r="K120" s="395">
        <v>0.36899999999999999</v>
      </c>
      <c r="L120" s="395">
        <v>0.27800000000000002</v>
      </c>
      <c r="M120" s="395">
        <v>0.27700000000000002</v>
      </c>
      <c r="N120" s="395">
        <v>0.26700000000000002</v>
      </c>
    </row>
    <row r="121" spans="1:14">
      <c r="A121" s="390" t="s">
        <v>562</v>
      </c>
      <c r="B121" s="390" t="s">
        <v>581</v>
      </c>
      <c r="C121" s="390" t="s">
        <v>564</v>
      </c>
      <c r="D121" s="390"/>
      <c r="E121" s="390">
        <v>0.91700000000000004</v>
      </c>
      <c r="F121" s="390">
        <v>0.73799999999999999</v>
      </c>
      <c r="G121" s="390">
        <v>0.89900000000000002</v>
      </c>
      <c r="H121" s="390">
        <v>8.9999999999999993E-3</v>
      </c>
      <c r="I121" s="390">
        <v>0.504</v>
      </c>
      <c r="J121" s="390">
        <v>0.74299999999999999</v>
      </c>
      <c r="K121" s="390">
        <v>4.4610000000000003</v>
      </c>
      <c r="L121" s="390">
        <v>0.33100000000000002</v>
      </c>
      <c r="M121" s="390">
        <v>0.99299999999999999</v>
      </c>
      <c r="N121" s="390">
        <v>0.31</v>
      </c>
    </row>
    <row r="122" spans="1:14">
      <c r="A122" s="392" t="s">
        <v>566</v>
      </c>
      <c r="B122" s="392" t="s">
        <v>581</v>
      </c>
      <c r="C122" s="392" t="s">
        <v>564</v>
      </c>
      <c r="D122" s="392"/>
      <c r="E122" s="392">
        <v>0.91700000000000004</v>
      </c>
      <c r="F122" s="392">
        <v>0.73799999999999999</v>
      </c>
      <c r="G122" s="392">
        <v>0.89900000000000002</v>
      </c>
      <c r="H122" s="392">
        <v>8.9999999999999993E-3</v>
      </c>
      <c r="I122" s="392">
        <v>0.504</v>
      </c>
      <c r="J122" s="392">
        <v>0.74299999999999999</v>
      </c>
      <c r="K122" s="392">
        <v>0.64900000000000002</v>
      </c>
      <c r="L122" s="392">
        <v>0.33100000000000002</v>
      </c>
      <c r="M122" s="392">
        <v>0.99299999999999999</v>
      </c>
      <c r="N122" s="392">
        <v>0.31</v>
      </c>
    </row>
    <row r="123" spans="1:14">
      <c r="A123" s="393" t="s">
        <v>567</v>
      </c>
      <c r="B123" s="393" t="s">
        <v>581</v>
      </c>
      <c r="C123" s="393" t="s">
        <v>564</v>
      </c>
      <c r="D123" s="393"/>
      <c r="E123" s="393" t="s">
        <v>495</v>
      </c>
      <c r="F123" s="393" t="s">
        <v>495</v>
      </c>
      <c r="G123" s="393" t="s">
        <v>495</v>
      </c>
      <c r="H123" s="393" t="s">
        <v>495</v>
      </c>
      <c r="I123" s="393" t="s">
        <v>495</v>
      </c>
      <c r="J123" s="393" t="s">
        <v>495</v>
      </c>
      <c r="K123" s="393">
        <v>3.8119999999999998</v>
      </c>
      <c r="L123" s="393" t="s">
        <v>495</v>
      </c>
      <c r="M123" s="393" t="s">
        <v>495</v>
      </c>
      <c r="N123" s="393" t="s">
        <v>495</v>
      </c>
    </row>
    <row r="124" spans="1:14">
      <c r="A124" s="399" t="s">
        <v>589</v>
      </c>
      <c r="B124" s="399" t="s">
        <v>581</v>
      </c>
      <c r="C124" s="399" t="s">
        <v>564</v>
      </c>
      <c r="D124" s="399"/>
      <c r="E124" s="399">
        <v>0.89400000000000002</v>
      </c>
      <c r="F124" s="399">
        <v>0.72799999999999998</v>
      </c>
      <c r="G124" s="399">
        <v>0.89400000000000002</v>
      </c>
      <c r="H124" s="399">
        <v>4.0000000000000001E-3</v>
      </c>
      <c r="I124" s="399">
        <v>0.47</v>
      </c>
      <c r="J124" s="399">
        <v>0.28100000000000003</v>
      </c>
      <c r="K124" s="399">
        <v>0.63800000000000001</v>
      </c>
      <c r="L124" s="399">
        <v>0.20699999999999999</v>
      </c>
      <c r="M124" s="399">
        <v>0.84699999999999998</v>
      </c>
      <c r="N124" s="399">
        <v>0.156</v>
      </c>
    </row>
    <row r="125" spans="1:14">
      <c r="A125" s="395" t="s">
        <v>590</v>
      </c>
      <c r="B125" s="391" t="s">
        <v>581</v>
      </c>
      <c r="C125" s="395" t="s">
        <v>564</v>
      </c>
      <c r="E125" s="395">
        <v>0.65</v>
      </c>
      <c r="F125" s="395">
        <v>0.34699999999999998</v>
      </c>
      <c r="G125" s="395">
        <v>0.72399999999999998</v>
      </c>
      <c r="H125" s="395" t="s">
        <v>495</v>
      </c>
      <c r="I125" s="395">
        <v>0.23200000000000001</v>
      </c>
      <c r="J125" s="395">
        <v>0.14299999999999999</v>
      </c>
      <c r="K125" s="395">
        <v>0.63800000000000001</v>
      </c>
      <c r="L125" s="395">
        <v>0.20699999999999999</v>
      </c>
      <c r="M125" s="395">
        <v>0.88</v>
      </c>
      <c r="N125" s="395">
        <v>0.188</v>
      </c>
    </row>
    <row r="126" spans="1:14">
      <c r="A126" s="390" t="s">
        <v>562</v>
      </c>
      <c r="B126" s="390" t="s">
        <v>581</v>
      </c>
      <c r="C126" s="390" t="s">
        <v>569</v>
      </c>
      <c r="D126" s="390"/>
      <c r="E126" s="390">
        <v>0.52100000000000002</v>
      </c>
      <c r="F126" s="390">
        <v>0.41299999999999998</v>
      </c>
      <c r="G126" s="390">
        <v>0.90300000000000002</v>
      </c>
      <c r="H126" s="390">
        <v>0.53400000000000003</v>
      </c>
      <c r="I126" s="390">
        <v>0.93600000000000005</v>
      </c>
      <c r="J126" s="390">
        <v>0.75900000000000001</v>
      </c>
      <c r="K126" s="390">
        <v>0.32500000000000001</v>
      </c>
      <c r="L126" s="390">
        <v>0.42599999999999999</v>
      </c>
      <c r="M126" s="390">
        <v>0.40100000000000002</v>
      </c>
      <c r="N126" s="390">
        <v>0.94299999999999995</v>
      </c>
    </row>
    <row r="127" spans="1:14">
      <c r="A127" s="392" t="s">
        <v>566</v>
      </c>
      <c r="B127" s="392" t="s">
        <v>581</v>
      </c>
      <c r="C127" s="392" t="s">
        <v>569</v>
      </c>
      <c r="D127" s="392"/>
      <c r="E127" s="392">
        <v>0.52100000000000002</v>
      </c>
      <c r="F127" s="392">
        <v>0.41299999999999998</v>
      </c>
      <c r="G127" s="392">
        <v>0.90300000000000002</v>
      </c>
      <c r="H127" s="392">
        <v>0.53400000000000003</v>
      </c>
      <c r="I127" s="392">
        <v>0.93600000000000005</v>
      </c>
      <c r="J127" s="392">
        <v>0.75900000000000001</v>
      </c>
      <c r="K127" s="392">
        <v>0.28000000000000003</v>
      </c>
      <c r="L127" s="392">
        <v>0.42099999999999999</v>
      </c>
      <c r="M127" s="392">
        <v>0.372</v>
      </c>
      <c r="N127" s="392">
        <v>0.72099999999999997</v>
      </c>
    </row>
    <row r="128" spans="1:14">
      <c r="A128" s="393" t="s">
        <v>567</v>
      </c>
      <c r="B128" s="393" t="s">
        <v>581</v>
      </c>
      <c r="C128" s="393" t="s">
        <v>569</v>
      </c>
      <c r="D128" s="393"/>
      <c r="E128" s="393" t="s">
        <v>495</v>
      </c>
      <c r="F128" s="393" t="s">
        <v>495</v>
      </c>
      <c r="G128" s="393" t="s">
        <v>495</v>
      </c>
      <c r="H128" s="393" t="s">
        <v>495</v>
      </c>
      <c r="I128" s="393" t="s">
        <v>495</v>
      </c>
      <c r="J128" s="393" t="s">
        <v>495</v>
      </c>
      <c r="K128" s="393">
        <v>4.4999999999999998E-2</v>
      </c>
      <c r="L128" s="393">
        <v>5.0000000000000001E-3</v>
      </c>
      <c r="M128" s="393">
        <v>2.9000000000000001E-2</v>
      </c>
      <c r="N128" s="393">
        <v>0.222</v>
      </c>
    </row>
    <row r="129" spans="1:14">
      <c r="A129" s="399" t="s">
        <v>589</v>
      </c>
      <c r="B129" s="399" t="s">
        <v>581</v>
      </c>
      <c r="C129" s="399" t="s">
        <v>569</v>
      </c>
      <c r="D129" s="399"/>
      <c r="E129" s="399">
        <v>0.498</v>
      </c>
      <c r="F129" s="399">
        <v>0.40300000000000002</v>
      </c>
      <c r="G129" s="399">
        <v>0.89800000000000002</v>
      </c>
      <c r="H129" s="399">
        <v>0.52900000000000003</v>
      </c>
      <c r="I129" s="399">
        <v>0.9</v>
      </c>
      <c r="J129" s="399">
        <v>0.45300000000000001</v>
      </c>
      <c r="K129" s="399">
        <v>0.26900000000000002</v>
      </c>
      <c r="L129" s="399">
        <v>0.14499999999999999</v>
      </c>
      <c r="M129" s="399">
        <v>0.22600000000000001</v>
      </c>
      <c r="N129" s="399">
        <v>0.56699999999999995</v>
      </c>
    </row>
    <row r="130" spans="1:14">
      <c r="A130" s="395" t="s">
        <v>590</v>
      </c>
      <c r="B130" s="391" t="s">
        <v>581</v>
      </c>
      <c r="C130" s="395" t="s">
        <v>569</v>
      </c>
      <c r="E130" s="395">
        <v>0.254</v>
      </c>
      <c r="F130" s="395">
        <v>0.32400000000000001</v>
      </c>
      <c r="G130" s="395">
        <v>0.58599999999999997</v>
      </c>
      <c r="H130" s="395">
        <v>0.42199999999999999</v>
      </c>
      <c r="I130" s="395">
        <v>0.60599999999999998</v>
      </c>
      <c r="J130" s="395">
        <v>0.24399999999999999</v>
      </c>
      <c r="K130" s="395">
        <v>0.26500000000000001</v>
      </c>
      <c r="L130" s="395">
        <v>0.14499999999999999</v>
      </c>
      <c r="M130" s="395">
        <v>0.25900000000000001</v>
      </c>
      <c r="N130" s="395">
        <v>0.59899999999999998</v>
      </c>
    </row>
    <row r="131" spans="1:14">
      <c r="A131" s="390" t="s">
        <v>562</v>
      </c>
      <c r="B131" s="390" t="s">
        <v>550</v>
      </c>
      <c r="C131" s="390" t="s">
        <v>564</v>
      </c>
      <c r="D131" s="390"/>
      <c r="E131" s="390">
        <v>95.864000000000004</v>
      </c>
      <c r="F131" s="390">
        <v>10.714</v>
      </c>
      <c r="G131" s="390">
        <v>3.827</v>
      </c>
      <c r="H131" s="390">
        <v>10.794</v>
      </c>
      <c r="I131" s="390">
        <v>4.3460000000000001</v>
      </c>
      <c r="J131" s="390">
        <v>6.1459999999999999</v>
      </c>
      <c r="K131" s="390">
        <v>18.18</v>
      </c>
      <c r="L131" s="390">
        <v>7.258</v>
      </c>
      <c r="M131" s="390">
        <v>4.9269999999999996</v>
      </c>
      <c r="N131" s="390">
        <v>19.64</v>
      </c>
    </row>
    <row r="132" spans="1:14">
      <c r="A132" s="392" t="s">
        <v>566</v>
      </c>
      <c r="B132" s="392" t="s">
        <v>550</v>
      </c>
      <c r="C132" s="392" t="s">
        <v>564</v>
      </c>
      <c r="D132" s="392"/>
      <c r="E132" s="392">
        <v>1.8220000000000001</v>
      </c>
      <c r="F132" s="392">
        <v>10.714</v>
      </c>
      <c r="G132" s="392">
        <v>3.827</v>
      </c>
      <c r="H132" s="392">
        <v>1.859</v>
      </c>
      <c r="I132" s="392">
        <v>4.3460000000000001</v>
      </c>
      <c r="J132" s="392">
        <v>4.2850000000000001</v>
      </c>
      <c r="K132" s="392">
        <v>2.84</v>
      </c>
      <c r="L132" s="392">
        <v>7.258</v>
      </c>
      <c r="M132" s="392">
        <v>4.9269999999999996</v>
      </c>
      <c r="N132" s="392">
        <v>19.64</v>
      </c>
    </row>
    <row r="133" spans="1:14">
      <c r="A133" s="393" t="s">
        <v>567</v>
      </c>
      <c r="B133" s="393" t="s">
        <v>550</v>
      </c>
      <c r="C133" s="393" t="s">
        <v>564</v>
      </c>
      <c r="D133" s="393"/>
      <c r="E133" s="393">
        <v>94.042000000000002</v>
      </c>
      <c r="F133" s="393" t="s">
        <v>495</v>
      </c>
      <c r="G133" s="393" t="s">
        <v>495</v>
      </c>
      <c r="H133" s="393">
        <v>8.9350000000000005</v>
      </c>
      <c r="I133" s="393" t="s">
        <v>495</v>
      </c>
      <c r="J133" s="393">
        <v>1.861</v>
      </c>
      <c r="K133" s="393">
        <v>15.340999999999999</v>
      </c>
      <c r="L133" s="393" t="s">
        <v>495</v>
      </c>
      <c r="M133" s="393" t="s">
        <v>495</v>
      </c>
      <c r="N133" s="393" t="s">
        <v>495</v>
      </c>
    </row>
    <row r="134" spans="1:14">
      <c r="A134" s="399" t="s">
        <v>589</v>
      </c>
      <c r="B134" s="399" t="s">
        <v>550</v>
      </c>
      <c r="C134" s="399" t="s">
        <v>564</v>
      </c>
      <c r="D134" s="399"/>
      <c r="E134" s="399">
        <v>1.4910000000000001</v>
      </c>
      <c r="F134" s="399">
        <v>4.9580000000000002</v>
      </c>
      <c r="G134" s="399">
        <v>1.26</v>
      </c>
      <c r="H134" s="399">
        <v>0.26800000000000002</v>
      </c>
      <c r="I134" s="399">
        <v>2.4590000000000001</v>
      </c>
      <c r="J134" s="399">
        <v>2.113</v>
      </c>
      <c r="K134" s="399">
        <v>0.40500000000000003</v>
      </c>
      <c r="L134" s="399">
        <v>0.28299999999999997</v>
      </c>
      <c r="M134" s="399">
        <v>2.6</v>
      </c>
      <c r="N134" s="399">
        <v>18.63</v>
      </c>
    </row>
    <row r="135" spans="1:14">
      <c r="A135" s="395" t="s">
        <v>590</v>
      </c>
      <c r="B135" s="391" t="s">
        <v>550</v>
      </c>
      <c r="C135" s="395" t="s">
        <v>564</v>
      </c>
      <c r="E135" s="395">
        <v>1.0569999999999999</v>
      </c>
      <c r="F135" s="395">
        <v>4.4950000000000001</v>
      </c>
      <c r="G135" s="395">
        <v>0.379</v>
      </c>
      <c r="H135" s="395">
        <v>0.307</v>
      </c>
      <c r="I135" s="395">
        <v>0.96899999999999997</v>
      </c>
      <c r="J135" s="395">
        <v>1.915</v>
      </c>
      <c r="K135" s="395">
        <v>2.3E-2</v>
      </c>
      <c r="L135" s="395">
        <v>0.1</v>
      </c>
      <c r="M135" s="395">
        <v>2.6</v>
      </c>
      <c r="N135" s="395">
        <v>18.63</v>
      </c>
    </row>
    <row r="136" spans="1:14">
      <c r="A136" s="390" t="s">
        <v>562</v>
      </c>
      <c r="B136" s="390" t="s">
        <v>550</v>
      </c>
      <c r="C136" s="390" t="s">
        <v>569</v>
      </c>
      <c r="D136" s="390"/>
      <c r="E136" s="390">
        <v>13.682</v>
      </c>
      <c r="F136" s="390">
        <v>7.9480000000000004</v>
      </c>
      <c r="G136" s="390">
        <v>9.9090000000000007</v>
      </c>
      <c r="H136" s="390">
        <v>19.190999999999999</v>
      </c>
      <c r="I136" s="390">
        <v>29.872</v>
      </c>
      <c r="J136" s="390">
        <v>19.946999999999999</v>
      </c>
      <c r="K136" s="390">
        <v>12.760999999999999</v>
      </c>
      <c r="L136" s="390">
        <v>14.015000000000001</v>
      </c>
      <c r="M136" s="390">
        <v>19.097999999999999</v>
      </c>
      <c r="N136" s="390">
        <v>11.282</v>
      </c>
    </row>
    <row r="137" spans="1:14">
      <c r="A137" s="392" t="s">
        <v>566</v>
      </c>
      <c r="B137" s="392" t="s">
        <v>550</v>
      </c>
      <c r="C137" s="392" t="s">
        <v>569</v>
      </c>
      <c r="D137" s="392"/>
      <c r="E137" s="392">
        <v>2.8039999999999998</v>
      </c>
      <c r="F137" s="392">
        <v>6.0960000000000001</v>
      </c>
      <c r="G137" s="392">
        <v>3.657</v>
      </c>
      <c r="H137" s="392">
        <v>3.5369999999999999</v>
      </c>
      <c r="I137" s="392">
        <v>4.6219999999999999</v>
      </c>
      <c r="J137" s="392">
        <v>5.1769999999999996</v>
      </c>
      <c r="K137" s="392">
        <v>4.4509999999999996</v>
      </c>
      <c r="L137" s="392">
        <v>4.6539999999999999</v>
      </c>
      <c r="M137" s="392">
        <v>7.3760000000000003</v>
      </c>
      <c r="N137" s="392">
        <v>8.9480000000000004</v>
      </c>
    </row>
    <row r="138" spans="1:14">
      <c r="A138" s="393" t="s">
        <v>567</v>
      </c>
      <c r="B138" s="393" t="s">
        <v>550</v>
      </c>
      <c r="C138" s="393" t="s">
        <v>569</v>
      </c>
      <c r="D138" s="393"/>
      <c r="E138" s="393">
        <v>10.877000000000001</v>
      </c>
      <c r="F138" s="393">
        <v>1.8520000000000001</v>
      </c>
      <c r="G138" s="393">
        <v>6.2510000000000003</v>
      </c>
      <c r="H138" s="393">
        <v>15.654</v>
      </c>
      <c r="I138" s="393">
        <v>25.248999999999999</v>
      </c>
      <c r="J138" s="393">
        <v>14.77</v>
      </c>
      <c r="K138" s="393">
        <v>8.31</v>
      </c>
      <c r="L138" s="393">
        <v>9.3610000000000007</v>
      </c>
      <c r="M138" s="393">
        <v>11.722</v>
      </c>
      <c r="N138" s="393">
        <v>2.3340000000000001</v>
      </c>
    </row>
    <row r="139" spans="1:14">
      <c r="A139" s="399" t="s">
        <v>589</v>
      </c>
      <c r="B139" s="399" t="s">
        <v>550</v>
      </c>
      <c r="C139" s="399" t="s">
        <v>569</v>
      </c>
      <c r="D139" s="399"/>
      <c r="E139" s="399">
        <v>1.37</v>
      </c>
      <c r="F139" s="399">
        <v>3.4359999999999999</v>
      </c>
      <c r="G139" s="399">
        <v>0.72699999999999998</v>
      </c>
      <c r="H139" s="399">
        <v>1.052</v>
      </c>
      <c r="I139" s="399">
        <v>1.8859999999999999</v>
      </c>
      <c r="J139" s="399">
        <v>2.1829999999999998</v>
      </c>
      <c r="K139" s="399">
        <v>2.016</v>
      </c>
      <c r="L139" s="399">
        <v>1.6859999999999999</v>
      </c>
      <c r="M139" s="399">
        <v>3.8079999999999998</v>
      </c>
      <c r="N139" s="399">
        <v>6.7220000000000004</v>
      </c>
    </row>
    <row r="140" spans="1:14">
      <c r="A140" s="395" t="s">
        <v>590</v>
      </c>
      <c r="B140" s="391" t="s">
        <v>550</v>
      </c>
      <c r="C140" s="395" t="s">
        <v>569</v>
      </c>
      <c r="E140" s="395">
        <v>1.087</v>
      </c>
      <c r="F140" s="395">
        <v>4.2539999999999996</v>
      </c>
      <c r="G140" s="395">
        <v>0.72099999999999997</v>
      </c>
      <c r="H140" s="395">
        <v>0.98599999999999999</v>
      </c>
      <c r="I140" s="395">
        <v>1.7250000000000001</v>
      </c>
      <c r="J140" s="395">
        <v>0.61199999999999999</v>
      </c>
      <c r="K140" s="395">
        <v>0.58799999999999997</v>
      </c>
      <c r="L140" s="395">
        <v>0.33200000000000002</v>
      </c>
      <c r="M140" s="395">
        <v>2.92</v>
      </c>
      <c r="N140" s="395">
        <v>6.2969999999999997</v>
      </c>
    </row>
    <row r="141" spans="1:14">
      <c r="A141" s="390" t="s">
        <v>562</v>
      </c>
      <c r="B141" s="390" t="s">
        <v>582</v>
      </c>
      <c r="C141" s="390" t="s">
        <v>564</v>
      </c>
      <c r="D141" s="390"/>
      <c r="E141" s="390">
        <v>3.6779999999999999</v>
      </c>
      <c r="F141" s="390">
        <v>1.0999999999999999E-2</v>
      </c>
      <c r="G141" s="390">
        <v>2.8000000000000001E-2</v>
      </c>
      <c r="H141" s="390">
        <v>5.8120000000000003</v>
      </c>
      <c r="I141" s="390">
        <v>55.814</v>
      </c>
      <c r="J141" s="390">
        <v>3.0579999999999998</v>
      </c>
      <c r="K141" s="390">
        <v>46.244999999999997</v>
      </c>
      <c r="L141" s="390">
        <v>4.0609999999999999</v>
      </c>
      <c r="M141" s="390">
        <v>7.9050000000000002</v>
      </c>
      <c r="N141" s="390">
        <v>0.79800000000000004</v>
      </c>
    </row>
    <row r="142" spans="1:14">
      <c r="A142" s="392" t="s">
        <v>566</v>
      </c>
      <c r="B142" s="392" t="s">
        <v>582</v>
      </c>
      <c r="C142" s="392" t="s">
        <v>564</v>
      </c>
      <c r="D142" s="392"/>
      <c r="E142" s="392">
        <v>0.18</v>
      </c>
      <c r="F142" s="392">
        <v>1.0999999999999999E-2</v>
      </c>
      <c r="G142" s="392">
        <v>2.8000000000000001E-2</v>
      </c>
      <c r="H142" s="392">
        <v>0.28299999999999997</v>
      </c>
      <c r="I142" s="392">
        <v>0.42</v>
      </c>
      <c r="J142" s="392">
        <v>0.97199999999999998</v>
      </c>
      <c r="K142" s="392">
        <v>6.5759999999999996</v>
      </c>
      <c r="L142" s="392">
        <v>4.0609999999999999</v>
      </c>
      <c r="M142" s="392">
        <v>6.4630000000000001</v>
      </c>
      <c r="N142" s="392">
        <v>0.79800000000000004</v>
      </c>
    </row>
    <row r="143" spans="1:14">
      <c r="A143" s="393" t="s">
        <v>567</v>
      </c>
      <c r="B143" s="393" t="s">
        <v>582</v>
      </c>
      <c r="C143" s="393" t="s">
        <v>564</v>
      </c>
      <c r="D143" s="393"/>
      <c r="E143" s="393">
        <v>3.4980000000000002</v>
      </c>
      <c r="F143" s="393" t="s">
        <v>495</v>
      </c>
      <c r="G143" s="393" t="s">
        <v>495</v>
      </c>
      <c r="H143" s="393">
        <v>5.5289999999999999</v>
      </c>
      <c r="I143" s="393">
        <v>55.393999999999998</v>
      </c>
      <c r="J143" s="393">
        <v>2.085</v>
      </c>
      <c r="K143" s="393">
        <v>39.668999999999997</v>
      </c>
      <c r="L143" s="393" t="s">
        <v>495</v>
      </c>
      <c r="M143" s="393">
        <v>1.4419999999999999</v>
      </c>
      <c r="N143" s="393" t="s">
        <v>495</v>
      </c>
    </row>
    <row r="144" spans="1:14">
      <c r="A144" s="395" t="s">
        <v>592</v>
      </c>
      <c r="B144" s="391" t="s">
        <v>582</v>
      </c>
      <c r="C144" s="395" t="s">
        <v>564</v>
      </c>
      <c r="E144" s="395" t="s">
        <v>495</v>
      </c>
      <c r="F144" s="395" t="s">
        <v>495</v>
      </c>
      <c r="G144" s="395" t="s">
        <v>495</v>
      </c>
      <c r="H144" s="395" t="s">
        <v>495</v>
      </c>
      <c r="I144" s="395" t="s">
        <v>495</v>
      </c>
      <c r="J144" s="395" t="s">
        <v>495</v>
      </c>
      <c r="K144" s="395" t="s">
        <v>495</v>
      </c>
      <c r="L144" s="395" t="s">
        <v>495</v>
      </c>
      <c r="M144" s="395" t="s">
        <v>495</v>
      </c>
      <c r="N144" s="395" t="s">
        <v>495</v>
      </c>
    </row>
    <row r="145" spans="1:14">
      <c r="A145" s="399" t="s">
        <v>589</v>
      </c>
      <c r="B145" s="399" t="s">
        <v>582</v>
      </c>
      <c r="C145" s="399" t="s">
        <v>564</v>
      </c>
      <c r="D145" s="399"/>
      <c r="E145" s="399">
        <v>0.14299999999999999</v>
      </c>
      <c r="F145" s="399" t="s">
        <v>495</v>
      </c>
      <c r="G145" s="399" t="s">
        <v>495</v>
      </c>
      <c r="H145" s="399">
        <v>0.104</v>
      </c>
      <c r="I145" s="399">
        <v>0.27600000000000002</v>
      </c>
      <c r="J145" s="399">
        <v>0.97199999999999998</v>
      </c>
      <c r="K145" s="399">
        <v>6.5759999999999996</v>
      </c>
      <c r="L145" s="399">
        <v>4.0609999999999999</v>
      </c>
      <c r="M145" s="399">
        <v>6.4630000000000001</v>
      </c>
      <c r="N145" s="399">
        <v>0.79800000000000004</v>
      </c>
    </row>
    <row r="146" spans="1:14">
      <c r="A146" s="395" t="s">
        <v>590</v>
      </c>
      <c r="B146" s="391" t="s">
        <v>582</v>
      </c>
      <c r="C146" s="395" t="s">
        <v>564</v>
      </c>
      <c r="E146" s="395" t="s">
        <v>495</v>
      </c>
      <c r="F146" s="395" t="s">
        <v>495</v>
      </c>
      <c r="G146" s="395" t="s">
        <v>495</v>
      </c>
      <c r="H146" s="395" t="s">
        <v>495</v>
      </c>
      <c r="I146" s="395">
        <v>3.2000000000000001E-2</v>
      </c>
      <c r="J146" s="395">
        <v>0.97199999999999998</v>
      </c>
      <c r="K146" s="395">
        <v>6.5759999999999996</v>
      </c>
      <c r="L146" s="395">
        <v>4.0609999999999999</v>
      </c>
      <c r="M146" s="395">
        <v>6.4630000000000001</v>
      </c>
      <c r="N146" s="395">
        <v>0.79800000000000004</v>
      </c>
    </row>
    <row r="147" spans="1:14">
      <c r="A147" s="390" t="s">
        <v>562</v>
      </c>
      <c r="B147" s="390" t="s">
        <v>582</v>
      </c>
      <c r="C147" s="390" t="s">
        <v>569</v>
      </c>
      <c r="D147" s="390"/>
      <c r="E147" s="390">
        <v>1.0069999999999999</v>
      </c>
      <c r="F147" s="390">
        <v>1.696</v>
      </c>
      <c r="G147" s="390">
        <v>2.9220000000000002</v>
      </c>
      <c r="H147" s="390">
        <v>5.0529999999999999</v>
      </c>
      <c r="I147" s="390">
        <v>2.8260000000000001</v>
      </c>
      <c r="J147" s="390">
        <v>6.0979999999999999</v>
      </c>
      <c r="K147" s="390">
        <v>11.034000000000001</v>
      </c>
      <c r="L147" s="390">
        <v>9.2620000000000005</v>
      </c>
      <c r="M147" s="390">
        <v>31.472999999999999</v>
      </c>
      <c r="N147" s="390">
        <v>35.299999999999997</v>
      </c>
    </row>
    <row r="148" spans="1:14">
      <c r="A148" s="392" t="s">
        <v>566</v>
      </c>
      <c r="B148" s="392" t="s">
        <v>582</v>
      </c>
      <c r="C148" s="392" t="s">
        <v>569</v>
      </c>
      <c r="D148" s="392"/>
      <c r="E148" s="392">
        <v>0.124</v>
      </c>
      <c r="F148" s="392">
        <v>1.0999999999999999E-2</v>
      </c>
      <c r="G148" s="392">
        <v>0.17699999999999999</v>
      </c>
      <c r="H148" s="392">
        <v>0.17899999999999999</v>
      </c>
      <c r="I148" s="392">
        <v>0.216</v>
      </c>
      <c r="J148" s="392">
        <v>1.288</v>
      </c>
      <c r="K148" s="392">
        <v>6.6319999999999997</v>
      </c>
      <c r="L148" s="392">
        <v>4.1929999999999996</v>
      </c>
      <c r="M148" s="392">
        <v>18.297999999999998</v>
      </c>
      <c r="N148" s="392">
        <v>20.916</v>
      </c>
    </row>
    <row r="149" spans="1:14">
      <c r="A149" s="393" t="s">
        <v>567</v>
      </c>
      <c r="B149" s="393" t="s">
        <v>582</v>
      </c>
      <c r="C149" s="393" t="s">
        <v>569</v>
      </c>
      <c r="D149" s="393"/>
      <c r="E149" s="393">
        <v>0.88300000000000001</v>
      </c>
      <c r="F149" s="393">
        <v>1.6850000000000001</v>
      </c>
      <c r="G149" s="393">
        <v>2.7450000000000001</v>
      </c>
      <c r="H149" s="393">
        <v>4.8739999999999997</v>
      </c>
      <c r="I149" s="393">
        <v>2.609</v>
      </c>
      <c r="J149" s="393">
        <v>4.8109999999999999</v>
      </c>
      <c r="K149" s="393">
        <v>4.4029999999999996</v>
      </c>
      <c r="L149" s="393">
        <v>5.069</v>
      </c>
      <c r="M149" s="393">
        <v>13.173999999999999</v>
      </c>
      <c r="N149" s="393">
        <v>14.385</v>
      </c>
    </row>
    <row r="150" spans="1:14">
      <c r="A150" s="399" t="s">
        <v>589</v>
      </c>
      <c r="B150" s="399" t="s">
        <v>582</v>
      </c>
      <c r="C150" s="399" t="s">
        <v>569</v>
      </c>
      <c r="D150" s="399"/>
      <c r="E150" s="399">
        <v>8.6999999999999994E-2</v>
      </c>
      <c r="F150" s="399" t="s">
        <v>495</v>
      </c>
      <c r="G150" s="399">
        <v>0.14899999999999999</v>
      </c>
      <c r="H150" s="399" t="s">
        <v>495</v>
      </c>
      <c r="I150" s="399">
        <v>6.0999999999999999E-2</v>
      </c>
      <c r="J150" s="399">
        <v>1.1739999999999999</v>
      </c>
      <c r="K150" s="399">
        <v>6.6319999999999997</v>
      </c>
      <c r="L150" s="399">
        <v>4.1929999999999996</v>
      </c>
      <c r="M150" s="399">
        <v>18.297999999999998</v>
      </c>
      <c r="N150" s="399">
        <v>20.916</v>
      </c>
    </row>
    <row r="151" spans="1:14">
      <c r="A151" s="395" t="s">
        <v>590</v>
      </c>
      <c r="B151" s="391" t="s">
        <v>582</v>
      </c>
      <c r="C151" s="395" t="s">
        <v>569</v>
      </c>
      <c r="E151" s="395" t="s">
        <v>495</v>
      </c>
      <c r="F151" s="395" t="s">
        <v>495</v>
      </c>
      <c r="G151" s="395">
        <v>0.14899999999999999</v>
      </c>
      <c r="H151" s="395" t="s">
        <v>495</v>
      </c>
      <c r="I151" s="395">
        <v>3.2000000000000001E-2</v>
      </c>
      <c r="J151" s="395">
        <v>1.2290000000000001</v>
      </c>
      <c r="K151" s="395">
        <v>6.9710000000000001</v>
      </c>
      <c r="L151" s="395">
        <v>4.1829999999999998</v>
      </c>
      <c r="M151" s="395">
        <v>18.780999999999999</v>
      </c>
      <c r="N151" s="395">
        <v>20.916</v>
      </c>
    </row>
    <row r="152" spans="1:14">
      <c r="A152" s="390" t="s">
        <v>562</v>
      </c>
      <c r="B152" s="390" t="s">
        <v>583</v>
      </c>
      <c r="C152" s="390" t="s">
        <v>564</v>
      </c>
      <c r="D152" s="390"/>
      <c r="E152" s="390">
        <v>0.221</v>
      </c>
      <c r="F152" s="390">
        <v>7.4999999999999997E-2</v>
      </c>
      <c r="G152" s="390">
        <v>1E-3</v>
      </c>
      <c r="H152" s="390">
        <v>0.11799999999999999</v>
      </c>
      <c r="I152" s="390">
        <v>0.151</v>
      </c>
      <c r="J152" s="390" t="s">
        <v>495</v>
      </c>
      <c r="K152" s="390">
        <v>2E-3</v>
      </c>
      <c r="L152" s="390" t="s">
        <v>495</v>
      </c>
      <c r="M152" s="390">
        <v>0.114</v>
      </c>
      <c r="N152" s="390" t="s">
        <v>495</v>
      </c>
    </row>
    <row r="153" spans="1:14">
      <c r="A153" s="392" t="s">
        <v>566</v>
      </c>
      <c r="B153" s="392" t="s">
        <v>583</v>
      </c>
      <c r="C153" s="392" t="s">
        <v>564</v>
      </c>
      <c r="D153" s="392"/>
      <c r="E153" s="392">
        <v>0.221</v>
      </c>
      <c r="F153" s="392">
        <v>7.4999999999999997E-2</v>
      </c>
      <c r="G153" s="392">
        <v>1E-3</v>
      </c>
      <c r="H153" s="392">
        <v>0.11799999999999999</v>
      </c>
      <c r="I153" s="392">
        <v>0.151</v>
      </c>
      <c r="J153" s="392" t="s">
        <v>495</v>
      </c>
      <c r="K153" s="392">
        <v>2E-3</v>
      </c>
      <c r="L153" s="392" t="s">
        <v>495</v>
      </c>
      <c r="M153" s="392">
        <v>0.114</v>
      </c>
      <c r="N153" s="392" t="s">
        <v>495</v>
      </c>
    </row>
    <row r="154" spans="1:14">
      <c r="A154" s="395" t="s">
        <v>589</v>
      </c>
      <c r="B154" s="391" t="s">
        <v>583</v>
      </c>
      <c r="C154" s="395" t="s">
        <v>564</v>
      </c>
      <c r="E154" s="395">
        <v>0.106</v>
      </c>
      <c r="F154" s="395" t="s">
        <v>495</v>
      </c>
      <c r="G154" s="395" t="s">
        <v>495</v>
      </c>
      <c r="H154" s="395">
        <v>7.8E-2</v>
      </c>
      <c r="I154" s="395" t="s">
        <v>495</v>
      </c>
      <c r="J154" s="395" t="s">
        <v>495</v>
      </c>
      <c r="K154" s="395">
        <v>2E-3</v>
      </c>
      <c r="L154" s="395" t="s">
        <v>495</v>
      </c>
      <c r="M154" s="395">
        <v>0.114</v>
      </c>
      <c r="N154" s="395" t="s">
        <v>495</v>
      </c>
    </row>
    <row r="155" spans="1:14">
      <c r="A155" s="395" t="s">
        <v>590</v>
      </c>
      <c r="B155" s="391" t="s">
        <v>583</v>
      </c>
      <c r="C155" s="395" t="s">
        <v>564</v>
      </c>
      <c r="E155" s="395" t="s">
        <v>495</v>
      </c>
      <c r="F155" s="395">
        <v>5.7000000000000002E-2</v>
      </c>
      <c r="G155" s="395" t="s">
        <v>495</v>
      </c>
      <c r="H155" s="395" t="s">
        <v>495</v>
      </c>
      <c r="I155" s="395">
        <v>7.3999999999999996E-2</v>
      </c>
      <c r="J155" s="395" t="s">
        <v>495</v>
      </c>
      <c r="K155" s="395" t="s">
        <v>495</v>
      </c>
      <c r="L155" s="395" t="s">
        <v>495</v>
      </c>
      <c r="M155" s="395" t="s">
        <v>495</v>
      </c>
      <c r="N155" s="395" t="s">
        <v>495</v>
      </c>
    </row>
    <row r="156" spans="1:14">
      <c r="A156" s="390" t="s">
        <v>562</v>
      </c>
      <c r="B156" s="390" t="s">
        <v>583</v>
      </c>
      <c r="C156" s="390" t="s">
        <v>569</v>
      </c>
      <c r="D156" s="390"/>
      <c r="E156" s="390">
        <v>0.19900000000000001</v>
      </c>
      <c r="F156" s="390">
        <v>7.4999999999999997E-2</v>
      </c>
      <c r="G156" s="390">
        <v>1E-3</v>
      </c>
      <c r="H156" s="390">
        <v>0.04</v>
      </c>
      <c r="I156" s="390">
        <v>0.18</v>
      </c>
      <c r="J156" s="390" t="s">
        <v>495</v>
      </c>
      <c r="K156" s="390">
        <v>4.3999999999999997E-2</v>
      </c>
      <c r="L156" s="390" t="s">
        <v>495</v>
      </c>
      <c r="M156" s="390">
        <v>1.9E-2</v>
      </c>
      <c r="N156" s="390">
        <v>0.02</v>
      </c>
    </row>
    <row r="157" spans="1:14">
      <c r="A157" s="392" t="s">
        <v>566</v>
      </c>
      <c r="B157" s="392" t="s">
        <v>583</v>
      </c>
      <c r="C157" s="392" t="s">
        <v>569</v>
      </c>
      <c r="D157" s="392"/>
      <c r="E157" s="392">
        <v>0.221</v>
      </c>
      <c r="F157" s="392">
        <v>7.4999999999999997E-2</v>
      </c>
      <c r="G157" s="392">
        <v>1E-3</v>
      </c>
      <c r="H157" s="392">
        <v>0.04</v>
      </c>
      <c r="I157" s="392">
        <v>0.18</v>
      </c>
      <c r="J157" s="392" t="s">
        <v>495</v>
      </c>
      <c r="K157" s="392">
        <v>4.3999999999999997E-2</v>
      </c>
      <c r="L157" s="392" t="s">
        <v>495</v>
      </c>
      <c r="M157" s="392">
        <v>1.9E-2</v>
      </c>
      <c r="N157" s="392">
        <v>0.02</v>
      </c>
    </row>
    <row r="158" spans="1:14">
      <c r="A158" s="393" t="s">
        <v>567</v>
      </c>
      <c r="B158" s="393" t="s">
        <v>583</v>
      </c>
      <c r="C158" s="393" t="s">
        <v>569</v>
      </c>
      <c r="D158" s="393"/>
      <c r="E158" s="393">
        <v>-2.1999999999999999E-2</v>
      </c>
      <c r="F158" s="393" t="s">
        <v>495</v>
      </c>
      <c r="G158" s="393" t="s">
        <v>495</v>
      </c>
      <c r="H158" s="393" t="s">
        <v>495</v>
      </c>
      <c r="I158" s="393" t="s">
        <v>495</v>
      </c>
      <c r="J158" s="393" t="s">
        <v>495</v>
      </c>
      <c r="K158" s="393" t="s">
        <v>495</v>
      </c>
      <c r="L158" s="393" t="s">
        <v>495</v>
      </c>
      <c r="M158" s="393" t="s">
        <v>495</v>
      </c>
      <c r="N158" s="393" t="s">
        <v>495</v>
      </c>
    </row>
    <row r="159" spans="1:14">
      <c r="A159" s="399" t="s">
        <v>589</v>
      </c>
      <c r="B159" s="399" t="s">
        <v>583</v>
      </c>
      <c r="C159" s="399" t="s">
        <v>569</v>
      </c>
      <c r="D159" s="399"/>
      <c r="E159" s="399">
        <v>0.106</v>
      </c>
      <c r="F159" s="399" t="s">
        <v>495</v>
      </c>
      <c r="G159" s="399" t="s">
        <v>495</v>
      </c>
      <c r="H159" s="399" t="s">
        <v>495</v>
      </c>
      <c r="I159" s="399">
        <v>2.8000000000000001E-2</v>
      </c>
      <c r="J159" s="399" t="s">
        <v>495</v>
      </c>
      <c r="K159" s="399">
        <v>4.3999999999999997E-2</v>
      </c>
      <c r="L159" s="399" t="s">
        <v>495</v>
      </c>
      <c r="M159" s="399">
        <v>1.9E-2</v>
      </c>
      <c r="N159" s="399">
        <v>0.02</v>
      </c>
    </row>
    <row r="160" spans="1:14">
      <c r="A160" s="395" t="s">
        <v>590</v>
      </c>
      <c r="B160" s="391" t="s">
        <v>583</v>
      </c>
      <c r="C160" s="395" t="s">
        <v>569</v>
      </c>
      <c r="E160" s="395" t="s">
        <v>495</v>
      </c>
      <c r="F160" s="395">
        <v>5.7000000000000002E-2</v>
      </c>
      <c r="G160" s="395" t="s">
        <v>495</v>
      </c>
      <c r="H160" s="395" t="s">
        <v>495</v>
      </c>
      <c r="I160" s="395">
        <v>7.3999999999999996E-2</v>
      </c>
      <c r="J160" s="395" t="s">
        <v>495</v>
      </c>
      <c r="K160" s="395" t="s">
        <v>495</v>
      </c>
      <c r="L160" s="395" t="s">
        <v>495</v>
      </c>
      <c r="M160" s="395" t="s">
        <v>495</v>
      </c>
      <c r="N160" s="395" t="s">
        <v>495</v>
      </c>
    </row>
    <row r="161" spans="1:14">
      <c r="A161" s="390" t="s">
        <v>593</v>
      </c>
      <c r="B161" s="390" t="s">
        <v>584</v>
      </c>
      <c r="C161" s="390" t="s">
        <v>564</v>
      </c>
      <c r="D161" s="390"/>
      <c r="E161" s="390" t="s">
        <v>495</v>
      </c>
      <c r="F161" s="390">
        <v>284.185</v>
      </c>
      <c r="G161" s="390">
        <v>2.2170000000000001</v>
      </c>
      <c r="H161" s="390">
        <v>29.632000000000001</v>
      </c>
      <c r="I161" s="390">
        <v>0.60299999999999998</v>
      </c>
      <c r="J161" s="390" t="s">
        <v>495</v>
      </c>
      <c r="K161" s="390">
        <v>64.182000000000002</v>
      </c>
      <c r="L161" s="390">
        <v>6.2380000000000004</v>
      </c>
      <c r="M161" s="390">
        <v>10.999000000000001</v>
      </c>
      <c r="N161" s="390">
        <v>7.9660000000000002</v>
      </c>
    </row>
    <row r="162" spans="1:14">
      <c r="A162" s="392" t="s">
        <v>566</v>
      </c>
      <c r="B162" s="392" t="s">
        <v>584</v>
      </c>
      <c r="C162" s="392" t="s">
        <v>564</v>
      </c>
      <c r="D162" s="392"/>
      <c r="E162" s="392" t="s">
        <v>495</v>
      </c>
      <c r="F162" s="392">
        <v>0.45200000000000001</v>
      </c>
      <c r="G162" s="392">
        <v>2.2170000000000001</v>
      </c>
      <c r="H162" s="392">
        <v>29.632000000000001</v>
      </c>
      <c r="I162" s="392">
        <v>0.60299999999999998</v>
      </c>
      <c r="J162" s="392" t="s">
        <v>495</v>
      </c>
      <c r="K162" s="392">
        <v>64.182000000000002</v>
      </c>
      <c r="L162" s="392">
        <v>6.2380000000000004</v>
      </c>
      <c r="M162" s="392" t="s">
        <v>495</v>
      </c>
      <c r="N162" s="392" t="s">
        <v>495</v>
      </c>
    </row>
    <row r="163" spans="1:14">
      <c r="A163" s="393" t="s">
        <v>567</v>
      </c>
      <c r="B163" s="393" t="s">
        <v>584</v>
      </c>
      <c r="C163" s="393" t="s">
        <v>564</v>
      </c>
      <c r="D163" s="393"/>
      <c r="E163" s="393" t="s">
        <v>495</v>
      </c>
      <c r="F163" s="393">
        <v>283.733</v>
      </c>
      <c r="G163" s="393" t="s">
        <v>495</v>
      </c>
      <c r="H163" s="393" t="s">
        <v>495</v>
      </c>
      <c r="I163" s="393" t="s">
        <v>495</v>
      </c>
      <c r="J163" s="393" t="s">
        <v>495</v>
      </c>
      <c r="K163" s="393" t="s">
        <v>495</v>
      </c>
      <c r="L163" s="393" t="s">
        <v>495</v>
      </c>
      <c r="M163" s="393">
        <v>10.999000000000001</v>
      </c>
      <c r="N163" s="393">
        <v>7.9660000000000002</v>
      </c>
    </row>
    <row r="164" spans="1:14">
      <c r="A164" s="399" t="s">
        <v>589</v>
      </c>
      <c r="B164" s="399" t="s">
        <v>584</v>
      </c>
      <c r="C164" s="399" t="s">
        <v>564</v>
      </c>
      <c r="D164" s="399"/>
      <c r="E164" s="399" t="s">
        <v>495</v>
      </c>
      <c r="F164" s="399">
        <v>0.45200000000000001</v>
      </c>
      <c r="G164" s="399">
        <v>2.2170000000000001</v>
      </c>
      <c r="H164" s="399">
        <v>29.632000000000001</v>
      </c>
      <c r="I164" s="399">
        <v>0.60299999999999998</v>
      </c>
      <c r="J164" s="399" t="s">
        <v>495</v>
      </c>
      <c r="K164" s="399">
        <v>64.182000000000002</v>
      </c>
      <c r="L164" s="399">
        <v>6.2380000000000004</v>
      </c>
      <c r="M164" s="399" t="s">
        <v>495</v>
      </c>
      <c r="N164" s="399" t="s">
        <v>495</v>
      </c>
    </row>
    <row r="165" spans="1:14">
      <c r="A165" s="395" t="s">
        <v>590</v>
      </c>
      <c r="B165" s="391" t="s">
        <v>584</v>
      </c>
      <c r="C165" s="395" t="s">
        <v>564</v>
      </c>
      <c r="E165" s="395" t="s">
        <v>495</v>
      </c>
      <c r="F165" s="395" t="s">
        <v>495</v>
      </c>
      <c r="G165" s="395" t="s">
        <v>495</v>
      </c>
      <c r="H165" s="395">
        <v>29.632000000000001</v>
      </c>
      <c r="I165" s="395">
        <v>0.60299999999999998</v>
      </c>
      <c r="J165" s="395" t="s">
        <v>495</v>
      </c>
      <c r="K165" s="395">
        <v>64.182000000000002</v>
      </c>
      <c r="L165" s="395">
        <v>6.2380000000000004</v>
      </c>
      <c r="M165" s="395" t="s">
        <v>495</v>
      </c>
      <c r="N165" s="395" t="s">
        <v>495</v>
      </c>
    </row>
    <row r="166" spans="1:14">
      <c r="A166" s="390" t="s">
        <v>562</v>
      </c>
      <c r="B166" s="390" t="s">
        <v>584</v>
      </c>
      <c r="C166" s="390" t="s">
        <v>569</v>
      </c>
      <c r="D166" s="390"/>
      <c r="E166" s="390" t="s">
        <v>495</v>
      </c>
      <c r="F166" s="390">
        <v>2E-3</v>
      </c>
      <c r="G166" s="390">
        <v>45.929000000000002</v>
      </c>
      <c r="H166" s="390">
        <v>180.27099999999999</v>
      </c>
      <c r="I166" s="390">
        <v>67.388000000000005</v>
      </c>
      <c r="J166" s="390">
        <v>13.02</v>
      </c>
      <c r="K166" s="390">
        <v>5.3040000000000003</v>
      </c>
      <c r="L166" s="390">
        <v>10.975</v>
      </c>
      <c r="M166" s="390">
        <v>12.16</v>
      </c>
      <c r="N166" s="390">
        <v>10.742000000000001</v>
      </c>
    </row>
    <row r="167" spans="1:14">
      <c r="A167" s="392" t="s">
        <v>566</v>
      </c>
      <c r="B167" s="392" t="s">
        <v>584</v>
      </c>
      <c r="C167" s="392" t="s">
        <v>569</v>
      </c>
      <c r="D167" s="392"/>
      <c r="E167" s="392" t="s">
        <v>495</v>
      </c>
      <c r="F167" s="392">
        <v>2E-3</v>
      </c>
      <c r="G167" s="392">
        <v>0.71899999999999997</v>
      </c>
      <c r="H167" s="392">
        <v>2.6339999999999999</v>
      </c>
      <c r="I167" s="392">
        <v>10.002000000000001</v>
      </c>
      <c r="J167" s="392">
        <v>13.02</v>
      </c>
      <c r="K167" s="392">
        <v>5.3040000000000003</v>
      </c>
      <c r="L167" s="392">
        <v>29.004000000000001</v>
      </c>
      <c r="M167" s="392">
        <v>12.16</v>
      </c>
      <c r="N167" s="392">
        <v>10.742000000000001</v>
      </c>
    </row>
    <row r="168" spans="1:14">
      <c r="A168" s="393" t="s">
        <v>567</v>
      </c>
      <c r="B168" s="393" t="s">
        <v>584</v>
      </c>
      <c r="C168" s="393" t="s">
        <v>569</v>
      </c>
      <c r="D168" s="393"/>
      <c r="E168" s="393" t="s">
        <v>495</v>
      </c>
      <c r="F168" s="393" t="s">
        <v>495</v>
      </c>
      <c r="G168" s="393">
        <v>45.210999999999999</v>
      </c>
      <c r="H168" s="393">
        <v>177.637</v>
      </c>
      <c r="I168" s="393">
        <v>57.386000000000003</v>
      </c>
      <c r="J168" s="393" t="s">
        <v>495</v>
      </c>
      <c r="K168" s="393" t="s">
        <v>495</v>
      </c>
      <c r="L168" s="393">
        <v>-18.029</v>
      </c>
      <c r="M168" s="393" t="s">
        <v>495</v>
      </c>
      <c r="N168" s="393" t="s">
        <v>495</v>
      </c>
    </row>
    <row r="169" spans="1:14">
      <c r="A169" s="399" t="s">
        <v>589</v>
      </c>
      <c r="B169" s="399" t="s">
        <v>584</v>
      </c>
      <c r="C169" s="399" t="s">
        <v>569</v>
      </c>
      <c r="D169" s="399"/>
      <c r="E169" s="399" t="s">
        <v>495</v>
      </c>
      <c r="F169" s="399">
        <v>2E-3</v>
      </c>
      <c r="G169" s="399">
        <v>0.71899999999999997</v>
      </c>
      <c r="H169" s="399">
        <v>2.6339999999999999</v>
      </c>
      <c r="I169" s="399">
        <v>10.002000000000001</v>
      </c>
      <c r="J169" s="399">
        <v>13.02</v>
      </c>
      <c r="K169" s="399">
        <v>5.3040000000000003</v>
      </c>
      <c r="L169" s="399">
        <v>29.004000000000001</v>
      </c>
      <c r="M169" s="399">
        <v>12.16</v>
      </c>
      <c r="N169" s="399">
        <v>10.742000000000001</v>
      </c>
    </row>
    <row r="170" spans="1:14">
      <c r="A170" s="395" t="s">
        <v>590</v>
      </c>
      <c r="B170" s="391" t="s">
        <v>584</v>
      </c>
      <c r="C170" s="395" t="s">
        <v>569</v>
      </c>
      <c r="E170" s="395" t="s">
        <v>495</v>
      </c>
      <c r="F170" s="395">
        <v>2E-3</v>
      </c>
      <c r="G170" s="395">
        <v>0.27600000000000002</v>
      </c>
      <c r="H170" s="395">
        <v>2.2109999999999999</v>
      </c>
      <c r="I170" s="395">
        <v>9.2309999999999999</v>
      </c>
      <c r="J170" s="395">
        <v>12.032</v>
      </c>
      <c r="K170" s="395">
        <v>5.3040000000000003</v>
      </c>
      <c r="L170" s="395">
        <v>29.004000000000001</v>
      </c>
      <c r="M170" s="395">
        <v>12.16</v>
      </c>
      <c r="N170" s="395">
        <v>10.742000000000001</v>
      </c>
    </row>
    <row r="171" spans="1:14">
      <c r="A171" s="390" t="s">
        <v>562</v>
      </c>
      <c r="B171" s="390" t="s">
        <v>585</v>
      </c>
      <c r="C171" s="390" t="s">
        <v>569</v>
      </c>
      <c r="D171" s="390"/>
      <c r="E171" s="390">
        <v>7.6999999999999999E-2</v>
      </c>
      <c r="F171" s="390">
        <v>0.28699999999999998</v>
      </c>
      <c r="G171" s="390">
        <v>0.58099999999999996</v>
      </c>
      <c r="H171" s="390">
        <v>0.50800000000000001</v>
      </c>
      <c r="I171" s="390">
        <v>10.151</v>
      </c>
      <c r="J171" s="390">
        <v>8.5540000000000003</v>
      </c>
      <c r="K171" s="390">
        <v>12.515000000000001</v>
      </c>
      <c r="L171" s="390">
        <v>14.122</v>
      </c>
      <c r="M171" s="390">
        <v>12.098000000000001</v>
      </c>
      <c r="N171" s="390">
        <v>9.5109999999999992</v>
      </c>
    </row>
    <row r="172" spans="1:14">
      <c r="A172" s="392" t="s">
        <v>566</v>
      </c>
      <c r="B172" s="392" t="s">
        <v>585</v>
      </c>
      <c r="C172" s="392" t="s">
        <v>569</v>
      </c>
      <c r="D172" s="392"/>
      <c r="E172" s="392">
        <v>7.6999999999999999E-2</v>
      </c>
      <c r="F172" s="392">
        <v>0.28699999999999998</v>
      </c>
      <c r="G172" s="392">
        <v>0.19900000000000001</v>
      </c>
      <c r="H172" s="392">
        <v>9.9000000000000005E-2</v>
      </c>
      <c r="I172" s="392">
        <v>0.13800000000000001</v>
      </c>
      <c r="J172" s="392" t="s">
        <v>495</v>
      </c>
      <c r="K172" s="392">
        <v>2.3E-2</v>
      </c>
      <c r="L172" s="392" t="s">
        <v>495</v>
      </c>
      <c r="M172" s="392" t="s">
        <v>495</v>
      </c>
      <c r="N172" s="392">
        <v>4.4999999999999998E-2</v>
      </c>
    </row>
    <row r="173" spans="1:14">
      <c r="A173" s="393" t="s">
        <v>567</v>
      </c>
      <c r="B173" s="393" t="s">
        <v>585</v>
      </c>
      <c r="C173" s="393" t="s">
        <v>569</v>
      </c>
      <c r="D173" s="393"/>
      <c r="E173" s="393" t="s">
        <v>495</v>
      </c>
      <c r="F173" s="393" t="s">
        <v>495</v>
      </c>
      <c r="G173" s="393">
        <v>0.38100000000000001</v>
      </c>
      <c r="H173" s="393">
        <v>0.40899999999999997</v>
      </c>
      <c r="I173" s="393">
        <v>10.013</v>
      </c>
      <c r="J173" s="393">
        <v>8.5540000000000003</v>
      </c>
      <c r="K173" s="393">
        <v>12.492000000000001</v>
      </c>
      <c r="L173" s="393">
        <v>14.122</v>
      </c>
      <c r="M173" s="393">
        <v>12.098000000000001</v>
      </c>
      <c r="N173" s="393">
        <v>9.4659999999999993</v>
      </c>
    </row>
    <row r="174" spans="1:14">
      <c r="A174" s="399" t="s">
        <v>589</v>
      </c>
      <c r="B174" s="399" t="s">
        <v>585</v>
      </c>
      <c r="C174" s="399" t="s">
        <v>569</v>
      </c>
      <c r="D174" s="399"/>
      <c r="E174" s="399" t="s">
        <v>495</v>
      </c>
      <c r="F174" s="399" t="s">
        <v>495</v>
      </c>
      <c r="G174" s="399">
        <v>0.104</v>
      </c>
      <c r="H174" s="399">
        <v>1.4999999999999999E-2</v>
      </c>
      <c r="I174" s="399">
        <v>1.0999999999999999E-2</v>
      </c>
      <c r="J174" s="399" t="s">
        <v>495</v>
      </c>
      <c r="K174" s="399" t="s">
        <v>495</v>
      </c>
      <c r="L174" s="399" t="s">
        <v>495</v>
      </c>
      <c r="M174" s="399" t="s">
        <v>495</v>
      </c>
      <c r="N174" s="399">
        <v>4.4999999999999998E-2</v>
      </c>
    </row>
    <row r="175" spans="1:14">
      <c r="A175" s="395" t="s">
        <v>590</v>
      </c>
      <c r="B175" s="391" t="s">
        <v>585</v>
      </c>
      <c r="C175" s="395" t="s">
        <v>569</v>
      </c>
      <c r="E175" s="395">
        <v>7.6999999999999999E-2</v>
      </c>
      <c r="F175" s="395">
        <v>0.28699999999999998</v>
      </c>
      <c r="G175" s="395">
        <v>0.19900000000000001</v>
      </c>
      <c r="H175" s="395">
        <v>8.4000000000000005E-2</v>
      </c>
      <c r="I175" s="395">
        <v>0.127</v>
      </c>
      <c r="J175" s="395" t="s">
        <v>495</v>
      </c>
      <c r="K175" s="395">
        <v>2.3E-2</v>
      </c>
      <c r="L175" s="395" t="s">
        <v>495</v>
      </c>
      <c r="M175" s="395" t="s">
        <v>495</v>
      </c>
      <c r="N175" s="395">
        <v>4.4999999999999998E-2</v>
      </c>
    </row>
    <row r="176" spans="1:14">
      <c r="A176" s="390" t="s">
        <v>593</v>
      </c>
      <c r="B176" s="390" t="s">
        <v>585</v>
      </c>
      <c r="C176" s="390" t="s">
        <v>564</v>
      </c>
      <c r="D176" s="390"/>
      <c r="E176" s="390">
        <v>4.7E-2</v>
      </c>
      <c r="F176" s="390">
        <v>7.4770000000000003</v>
      </c>
      <c r="G176" s="390">
        <v>9.5000000000000001E-2</v>
      </c>
      <c r="H176" s="390">
        <v>59.107999999999997</v>
      </c>
      <c r="I176" s="390">
        <v>0.127</v>
      </c>
      <c r="J176" s="390">
        <v>1.107</v>
      </c>
      <c r="K176" s="390">
        <v>87.001999999999995</v>
      </c>
      <c r="L176" s="390" t="s">
        <v>495</v>
      </c>
      <c r="M176" s="390">
        <v>56.756</v>
      </c>
      <c r="N176" s="390">
        <v>0.36299999999999999</v>
      </c>
    </row>
    <row r="177" spans="1:14">
      <c r="A177" s="392" t="s">
        <v>566</v>
      </c>
      <c r="B177" s="392" t="s">
        <v>585</v>
      </c>
      <c r="C177" s="392" t="s">
        <v>564</v>
      </c>
      <c r="D177" s="392"/>
      <c r="E177" s="392">
        <v>4.7E-2</v>
      </c>
      <c r="F177" s="392">
        <v>0.255</v>
      </c>
      <c r="G177" s="392">
        <v>9.5000000000000001E-2</v>
      </c>
      <c r="H177" s="392">
        <v>8.4000000000000005E-2</v>
      </c>
      <c r="I177" s="392">
        <v>0.127</v>
      </c>
      <c r="J177" s="392" t="s">
        <v>495</v>
      </c>
      <c r="K177" s="392">
        <v>3.3000000000000002E-2</v>
      </c>
      <c r="L177" s="392" t="s">
        <v>495</v>
      </c>
      <c r="M177" s="392" t="s">
        <v>495</v>
      </c>
      <c r="N177" s="392">
        <v>0.36299999999999999</v>
      </c>
    </row>
    <row r="178" spans="1:14">
      <c r="A178" s="393" t="s">
        <v>567</v>
      </c>
      <c r="B178" s="393" t="s">
        <v>585</v>
      </c>
      <c r="C178" s="393" t="s">
        <v>564</v>
      </c>
      <c r="D178" s="393"/>
      <c r="E178" s="393" t="s">
        <v>495</v>
      </c>
      <c r="F178" s="393">
        <v>7.2220000000000004</v>
      </c>
      <c r="G178" s="393" t="s">
        <v>495</v>
      </c>
      <c r="H178" s="393">
        <v>59.024000000000001</v>
      </c>
      <c r="I178" s="393" t="s">
        <v>495</v>
      </c>
      <c r="J178" s="393">
        <v>1.107</v>
      </c>
      <c r="K178" s="393">
        <v>86.968999999999994</v>
      </c>
      <c r="L178" s="393" t="s">
        <v>495</v>
      </c>
      <c r="M178" s="393">
        <v>56.756</v>
      </c>
      <c r="N178" s="393" t="s">
        <v>495</v>
      </c>
    </row>
    <row r="179" spans="1:14">
      <c r="A179" s="399" t="s">
        <v>589</v>
      </c>
      <c r="B179" s="399" t="s">
        <v>585</v>
      </c>
      <c r="C179" s="399" t="s">
        <v>564</v>
      </c>
      <c r="D179" s="399"/>
      <c r="E179" s="399" t="s">
        <v>495</v>
      </c>
      <c r="F179" s="399" t="s">
        <v>495</v>
      </c>
      <c r="G179" s="399" t="s">
        <v>495</v>
      </c>
      <c r="H179" s="399" t="s">
        <v>495</v>
      </c>
      <c r="I179" s="399" t="s">
        <v>495</v>
      </c>
      <c r="J179" s="399" t="s">
        <v>495</v>
      </c>
      <c r="K179" s="399" t="s">
        <v>495</v>
      </c>
      <c r="L179" s="399" t="s">
        <v>495</v>
      </c>
      <c r="M179" s="399" t="s">
        <v>495</v>
      </c>
      <c r="N179" s="399">
        <v>0.36299999999999999</v>
      </c>
    </row>
    <row r="180" spans="1:14">
      <c r="A180" s="395" t="s">
        <v>590</v>
      </c>
      <c r="B180" s="391" t="s">
        <v>585</v>
      </c>
      <c r="C180" s="395" t="s">
        <v>564</v>
      </c>
      <c r="E180" s="395">
        <v>4.7E-2</v>
      </c>
      <c r="F180" s="395">
        <v>0.255</v>
      </c>
      <c r="G180" s="395">
        <v>9.5000000000000001E-2</v>
      </c>
      <c r="H180" s="395">
        <v>8.4000000000000005E-2</v>
      </c>
      <c r="I180" s="395">
        <v>0.127</v>
      </c>
      <c r="J180" s="395" t="s">
        <v>495</v>
      </c>
      <c r="K180" s="395">
        <v>3.3000000000000002E-2</v>
      </c>
      <c r="L180" s="395" t="s">
        <v>495</v>
      </c>
      <c r="M180" s="395" t="s">
        <v>495</v>
      </c>
      <c r="N180" s="395">
        <v>0.36299999999999999</v>
      </c>
    </row>
    <row r="181" spans="1:14">
      <c r="A181" s="390" t="s">
        <v>562</v>
      </c>
      <c r="B181" s="390" t="s">
        <v>586</v>
      </c>
      <c r="C181" s="390" t="s">
        <v>564</v>
      </c>
      <c r="D181" s="390"/>
      <c r="E181" s="390">
        <v>0.187</v>
      </c>
      <c r="F181" s="390">
        <v>6.0999999999999999E-2</v>
      </c>
      <c r="G181" s="390">
        <v>4.3999999999999997E-2</v>
      </c>
      <c r="H181" s="390">
        <v>4.0000000000000001E-3</v>
      </c>
      <c r="I181" s="390" t="s">
        <v>495</v>
      </c>
      <c r="J181" s="390" t="s">
        <v>495</v>
      </c>
      <c r="K181" s="390" t="s">
        <v>495</v>
      </c>
      <c r="L181" s="390" t="s">
        <v>495</v>
      </c>
      <c r="M181" s="390" t="s">
        <v>495</v>
      </c>
      <c r="N181" s="390" t="s">
        <v>495</v>
      </c>
    </row>
    <row r="182" spans="1:14">
      <c r="A182" s="392" t="s">
        <v>566</v>
      </c>
      <c r="B182" s="392" t="s">
        <v>586</v>
      </c>
      <c r="C182" s="392" t="s">
        <v>564</v>
      </c>
      <c r="D182" s="392"/>
      <c r="E182" s="392">
        <v>0.187</v>
      </c>
      <c r="F182" s="392">
        <v>6.0999999999999999E-2</v>
      </c>
      <c r="G182" s="392">
        <v>4.3999999999999997E-2</v>
      </c>
      <c r="H182" s="392">
        <v>4.0000000000000001E-3</v>
      </c>
      <c r="I182" s="392" t="s">
        <v>495</v>
      </c>
      <c r="J182" s="392" t="s">
        <v>495</v>
      </c>
      <c r="K182" s="392" t="s">
        <v>495</v>
      </c>
      <c r="L182" s="392" t="s">
        <v>495</v>
      </c>
      <c r="M182" s="392" t="s">
        <v>495</v>
      </c>
      <c r="N182" s="392" t="s">
        <v>495</v>
      </c>
    </row>
    <row r="183" spans="1:14">
      <c r="A183" s="399" t="s">
        <v>589</v>
      </c>
      <c r="B183" s="399" t="s">
        <v>586</v>
      </c>
      <c r="C183" s="399" t="s">
        <v>564</v>
      </c>
      <c r="D183" s="399"/>
      <c r="E183" s="399">
        <v>7.8E-2</v>
      </c>
      <c r="F183" s="399">
        <v>2.3E-2</v>
      </c>
      <c r="G183" s="399">
        <v>6.0000000000000001E-3</v>
      </c>
      <c r="H183" s="399" t="s">
        <v>495</v>
      </c>
      <c r="I183" s="399" t="s">
        <v>495</v>
      </c>
      <c r="J183" s="399" t="s">
        <v>495</v>
      </c>
      <c r="K183" s="399" t="s">
        <v>495</v>
      </c>
      <c r="L183" s="399" t="s">
        <v>495</v>
      </c>
      <c r="M183" s="399" t="s">
        <v>495</v>
      </c>
      <c r="N183" s="399" t="s">
        <v>495</v>
      </c>
    </row>
    <row r="184" spans="1:14">
      <c r="A184" s="395" t="s">
        <v>590</v>
      </c>
      <c r="B184" s="391" t="s">
        <v>586</v>
      </c>
      <c r="C184" s="395" t="s">
        <v>564</v>
      </c>
      <c r="E184" s="395" t="s">
        <v>495</v>
      </c>
      <c r="F184" s="395">
        <v>3.7999999999999999E-2</v>
      </c>
      <c r="G184" s="395">
        <v>0.03</v>
      </c>
      <c r="H184" s="395" t="s">
        <v>495</v>
      </c>
      <c r="I184" s="395" t="s">
        <v>495</v>
      </c>
      <c r="J184" s="395" t="s">
        <v>495</v>
      </c>
      <c r="K184" s="395" t="s">
        <v>495</v>
      </c>
      <c r="L184" s="395" t="s">
        <v>495</v>
      </c>
      <c r="M184" s="395" t="s">
        <v>495</v>
      </c>
      <c r="N184" s="395" t="s">
        <v>495</v>
      </c>
    </row>
    <row r="185" spans="1:14">
      <c r="A185" s="390" t="s">
        <v>562</v>
      </c>
      <c r="B185" s="390" t="s">
        <v>586</v>
      </c>
      <c r="C185" s="390" t="s">
        <v>569</v>
      </c>
      <c r="D185" s="390"/>
      <c r="E185" s="390">
        <v>0.186</v>
      </c>
      <c r="F185" s="390">
        <v>6.0999999999999999E-2</v>
      </c>
      <c r="G185" s="390">
        <v>4.3999999999999997E-2</v>
      </c>
      <c r="H185" s="390">
        <v>4.0000000000000001E-3</v>
      </c>
      <c r="I185" s="390" t="s">
        <v>495</v>
      </c>
      <c r="J185" s="390" t="s">
        <v>495</v>
      </c>
      <c r="K185" s="390" t="s">
        <v>495</v>
      </c>
      <c r="L185" s="390" t="s">
        <v>495</v>
      </c>
      <c r="M185" s="390" t="s">
        <v>495</v>
      </c>
      <c r="N185" s="390" t="s">
        <v>495</v>
      </c>
    </row>
    <row r="186" spans="1:14">
      <c r="A186" s="392" t="s">
        <v>566</v>
      </c>
      <c r="B186" s="392" t="s">
        <v>586</v>
      </c>
      <c r="C186" s="392" t="s">
        <v>569</v>
      </c>
      <c r="D186" s="392"/>
      <c r="E186" s="392">
        <v>0.186</v>
      </c>
      <c r="F186" s="392">
        <v>6.0999999999999999E-2</v>
      </c>
      <c r="G186" s="392">
        <v>4.3999999999999997E-2</v>
      </c>
      <c r="H186" s="392">
        <v>4.0000000000000001E-3</v>
      </c>
      <c r="I186" s="392" t="s">
        <v>495</v>
      </c>
      <c r="J186" s="392" t="s">
        <v>495</v>
      </c>
      <c r="K186" s="392" t="s">
        <v>495</v>
      </c>
      <c r="L186" s="392" t="s">
        <v>495</v>
      </c>
      <c r="M186" s="392" t="s">
        <v>495</v>
      </c>
      <c r="N186" s="392" t="s">
        <v>495</v>
      </c>
    </row>
    <row r="187" spans="1:14">
      <c r="A187" s="399" t="s">
        <v>589</v>
      </c>
      <c r="B187" s="399" t="s">
        <v>586</v>
      </c>
      <c r="C187" s="399" t="s">
        <v>569</v>
      </c>
      <c r="D187" s="399"/>
      <c r="E187" s="399">
        <v>7.6999999999999999E-2</v>
      </c>
      <c r="F187" s="399">
        <v>2.1999999999999999E-2</v>
      </c>
      <c r="G187" s="399">
        <v>6.0000000000000001E-3</v>
      </c>
      <c r="H187" s="399" t="s">
        <v>495</v>
      </c>
      <c r="I187" s="399" t="s">
        <v>495</v>
      </c>
      <c r="J187" s="399" t="s">
        <v>495</v>
      </c>
      <c r="K187" s="399" t="s">
        <v>495</v>
      </c>
      <c r="L187" s="399" t="s">
        <v>495</v>
      </c>
      <c r="M187" s="399" t="s">
        <v>495</v>
      </c>
      <c r="N187" s="399" t="s">
        <v>495</v>
      </c>
    </row>
    <row r="188" spans="1:14">
      <c r="A188" s="395" t="s">
        <v>590</v>
      </c>
      <c r="B188" s="391" t="s">
        <v>586</v>
      </c>
      <c r="C188" s="395" t="s">
        <v>569</v>
      </c>
      <c r="E188" s="395" t="s">
        <v>495</v>
      </c>
      <c r="F188" s="395">
        <v>3.7999999999999999E-2</v>
      </c>
      <c r="G188" s="395">
        <v>0.03</v>
      </c>
      <c r="H188" s="395" t="s">
        <v>495</v>
      </c>
      <c r="I188" s="395" t="s">
        <v>495</v>
      </c>
      <c r="J188" s="395" t="s">
        <v>495</v>
      </c>
      <c r="K188" s="395" t="s">
        <v>495</v>
      </c>
      <c r="L188" s="395" t="s">
        <v>495</v>
      </c>
      <c r="M188" s="395" t="s">
        <v>495</v>
      </c>
      <c r="N188" s="395" t="s">
        <v>495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69"/>
  <sheetViews>
    <sheetView zoomScale="85" zoomScaleNormal="85" zoomScalePageLayoutView="85" workbookViewId="0">
      <pane xSplit="1" ySplit="6" topLeftCell="B16" activePane="bottomRight" state="frozen"/>
      <selection pane="topRight" activeCell="B1" sqref="B1"/>
      <selection pane="bottomLeft" activeCell="A7" sqref="A7"/>
      <selection pane="bottomRight" activeCell="G22" sqref="G22:V22"/>
    </sheetView>
  </sheetViews>
  <sheetFormatPr defaultColWidth="0" defaultRowHeight="12.75"/>
  <cols>
    <col min="1" max="1" width="19.85546875" style="81" bestFit="1" customWidth="1"/>
    <col min="2" max="2" width="17.85546875" style="81" bestFit="1" customWidth="1"/>
    <col min="3" max="3" width="24.28515625" style="81" customWidth="1"/>
    <col min="4" max="4" width="33.7109375" style="112" customWidth="1"/>
    <col min="5" max="5" width="20" style="79" customWidth="1"/>
    <col min="6" max="7" width="16.42578125" style="81" bestFit="1" customWidth="1"/>
    <col min="8" max="8" width="17" style="81" bestFit="1" customWidth="1"/>
    <col min="9" max="9" width="16.42578125" style="81" bestFit="1" customWidth="1"/>
    <col min="10" max="10" width="17" style="81" bestFit="1" customWidth="1"/>
    <col min="11" max="11" width="16.42578125" style="81" bestFit="1" customWidth="1"/>
    <col min="12" max="12" width="17" style="81" bestFit="1" customWidth="1"/>
    <col min="13" max="13" width="16.42578125" style="81" bestFit="1" customWidth="1"/>
    <col min="14" max="14" width="18" style="81" bestFit="1" customWidth="1"/>
    <col min="15" max="15" width="16.42578125" style="81" bestFit="1" customWidth="1"/>
    <col min="16" max="16" width="18" style="81" bestFit="1" customWidth="1"/>
    <col min="17" max="17" width="17.42578125" style="81" bestFit="1" customWidth="1"/>
    <col min="18" max="18" width="18" style="81" bestFit="1" customWidth="1"/>
    <col min="19" max="19" width="17.42578125" style="81" bestFit="1" customWidth="1"/>
    <col min="20" max="20" width="18" style="81" bestFit="1" customWidth="1"/>
    <col min="21" max="21" width="17.42578125" style="81" bestFit="1" customWidth="1"/>
    <col min="22" max="22" width="13.7109375" style="81" bestFit="1" customWidth="1"/>
    <col min="23" max="23" width="10" style="81" bestFit="1" customWidth="1"/>
    <col min="24" max="24" width="10.140625" style="81" customWidth="1"/>
    <col min="25" max="25" width="40.28515625" style="81" customWidth="1"/>
    <col min="26" max="16384" width="8.85546875" style="81" hidden="1"/>
  </cols>
  <sheetData>
    <row r="1" spans="1:25" s="101" customFormat="1">
      <c r="A1" s="99"/>
      <c r="B1" s="99"/>
      <c r="C1" s="99"/>
      <c r="D1" s="99"/>
      <c r="E1" s="215"/>
      <c r="F1" s="100"/>
      <c r="G1" s="426">
        <v>2007</v>
      </c>
      <c r="H1" s="426"/>
      <c r="I1" s="425">
        <v>2008</v>
      </c>
      <c r="J1" s="425"/>
      <c r="K1" s="425">
        <v>2009</v>
      </c>
      <c r="L1" s="425"/>
      <c r="M1" s="425">
        <v>2010</v>
      </c>
      <c r="N1" s="425"/>
      <c r="O1" s="425">
        <v>2011</v>
      </c>
      <c r="P1" s="425"/>
      <c r="Q1" s="425">
        <v>2012</v>
      </c>
      <c r="R1" s="425"/>
      <c r="S1" s="425">
        <v>2013</v>
      </c>
      <c r="T1" s="425"/>
      <c r="U1" s="425">
        <v>2014</v>
      </c>
      <c r="V1" s="425"/>
      <c r="W1" s="425">
        <v>2015</v>
      </c>
      <c r="X1" s="425"/>
      <c r="Y1" s="215" t="s">
        <v>5</v>
      </c>
    </row>
    <row r="2" spans="1:25" s="131" customFormat="1" ht="25.5">
      <c r="A2" s="218" t="s">
        <v>0</v>
      </c>
      <c r="B2" s="219" t="s">
        <v>433</v>
      </c>
      <c r="C2" s="219" t="s">
        <v>428</v>
      </c>
      <c r="D2" s="218" t="s">
        <v>465</v>
      </c>
      <c r="E2" s="219" t="s">
        <v>3</v>
      </c>
      <c r="F2" s="219" t="s">
        <v>401</v>
      </c>
      <c r="G2" s="218" t="s">
        <v>1</v>
      </c>
      <c r="H2" s="218" t="s">
        <v>2</v>
      </c>
      <c r="I2" s="218" t="s">
        <v>1</v>
      </c>
      <c r="J2" s="218" t="s">
        <v>2</v>
      </c>
      <c r="K2" s="218" t="s">
        <v>1</v>
      </c>
      <c r="L2" s="218" t="s">
        <v>2</v>
      </c>
      <c r="M2" s="218" t="s">
        <v>1</v>
      </c>
      <c r="N2" s="218" t="s">
        <v>2</v>
      </c>
      <c r="O2" s="218" t="s">
        <v>1</v>
      </c>
      <c r="P2" s="218" t="s">
        <v>2</v>
      </c>
      <c r="Q2" s="218" t="s">
        <v>1</v>
      </c>
      <c r="R2" s="218" t="s">
        <v>2</v>
      </c>
      <c r="S2" s="218" t="s">
        <v>1</v>
      </c>
      <c r="T2" s="218" t="s">
        <v>2</v>
      </c>
      <c r="U2" s="218" t="s">
        <v>1</v>
      </c>
      <c r="V2" s="218" t="s">
        <v>2</v>
      </c>
      <c r="W2" s="218" t="s">
        <v>1</v>
      </c>
      <c r="X2" s="218" t="s">
        <v>2</v>
      </c>
      <c r="Y2" s="104"/>
    </row>
    <row r="3" spans="1:25" ht="25.5" hidden="1" customHeight="1">
      <c r="A3" s="80" t="s">
        <v>4</v>
      </c>
      <c r="B3" s="80" t="s">
        <v>8</v>
      </c>
      <c r="C3" s="95" t="s">
        <v>14</v>
      </c>
      <c r="E3" s="217"/>
      <c r="F3" s="220" t="s">
        <v>9</v>
      </c>
      <c r="G3" s="220"/>
      <c r="H3" s="220"/>
      <c r="I3" s="220"/>
      <c r="J3" s="220"/>
      <c r="K3" s="220"/>
      <c r="L3" s="220"/>
      <c r="N3" s="221">
        <v>54978.378904557903</v>
      </c>
      <c r="O3" s="131"/>
      <c r="P3" s="221">
        <v>52285.148751241199</v>
      </c>
      <c r="Q3" s="131"/>
      <c r="R3" s="221">
        <v>53991.120539169999</v>
      </c>
      <c r="S3" s="131"/>
      <c r="T3" s="221">
        <v>57855.0501567229</v>
      </c>
      <c r="U3" s="131"/>
      <c r="V3" s="221">
        <v>67728.877380843507</v>
      </c>
      <c r="W3" s="131"/>
      <c r="X3" s="131"/>
      <c r="Y3" s="428" t="s">
        <v>480</v>
      </c>
    </row>
    <row r="4" spans="1:25" ht="25.5" hidden="1" customHeight="1">
      <c r="A4" s="80"/>
      <c r="B4" s="80"/>
      <c r="C4" s="95"/>
      <c r="E4" s="217"/>
      <c r="F4" s="220" t="s">
        <v>10</v>
      </c>
      <c r="G4" s="220"/>
      <c r="H4" s="220"/>
      <c r="I4" s="220"/>
      <c r="J4" s="220"/>
      <c r="K4" s="220"/>
      <c r="L4" s="220"/>
      <c r="N4" s="221">
        <v>61326.372574603804</v>
      </c>
      <c r="O4" s="131"/>
      <c r="P4" s="221">
        <v>52285.148751241199</v>
      </c>
      <c r="Q4" s="131"/>
      <c r="R4" s="221">
        <v>48753.997000603697</v>
      </c>
      <c r="S4" s="131"/>
      <c r="T4" s="221">
        <v>48519.6314564067</v>
      </c>
      <c r="U4" s="131"/>
      <c r="V4" s="221">
        <v>54263.972860797803</v>
      </c>
      <c r="W4" s="131"/>
      <c r="X4" s="131"/>
      <c r="Y4" s="428"/>
    </row>
    <row r="5" spans="1:25" ht="25.5" hidden="1" customHeight="1">
      <c r="A5" s="80"/>
      <c r="B5" s="80"/>
      <c r="C5" s="95"/>
      <c r="E5" s="217"/>
      <c r="F5" s="220" t="s">
        <v>11</v>
      </c>
      <c r="G5" s="220"/>
      <c r="H5" s="220"/>
      <c r="I5" s="220"/>
      <c r="J5" s="220"/>
      <c r="K5" s="220"/>
      <c r="L5" s="220"/>
      <c r="N5" s="221">
        <v>117.37481368541199</v>
      </c>
      <c r="O5" s="131"/>
      <c r="P5" s="221">
        <v>100.070480864091</v>
      </c>
      <c r="Q5" s="131"/>
      <c r="R5" s="221">
        <v>93.312078867922395</v>
      </c>
      <c r="S5" s="131"/>
      <c r="T5" s="221">
        <v>92.863517980827098</v>
      </c>
      <c r="U5" s="131"/>
      <c r="V5" s="221">
        <v>103.857825548352</v>
      </c>
      <c r="W5" s="131"/>
      <c r="X5" s="131"/>
      <c r="Y5" s="428"/>
    </row>
    <row r="6" spans="1:25" ht="25.5" hidden="1" customHeight="1">
      <c r="A6" s="80"/>
      <c r="B6" s="80"/>
      <c r="C6" s="95"/>
      <c r="E6" s="217"/>
      <c r="F6" s="220" t="s">
        <v>12</v>
      </c>
      <c r="G6" s="220"/>
      <c r="H6" s="220"/>
      <c r="I6" s="220"/>
      <c r="J6" s="220"/>
      <c r="K6" s="220"/>
      <c r="L6" s="220"/>
      <c r="N6" s="221">
        <v>39.008803285095297</v>
      </c>
      <c r="O6" s="131"/>
      <c r="P6" s="221">
        <v>33.257813836746301</v>
      </c>
      <c r="Q6" s="131"/>
      <c r="R6" s="221">
        <v>31.011700162847301</v>
      </c>
      <c r="S6" s="131"/>
      <c r="T6" s="221">
        <v>30.862623688460001</v>
      </c>
      <c r="U6" s="131"/>
      <c r="V6" s="221">
        <v>34.516514737922101</v>
      </c>
      <c r="W6" s="131"/>
      <c r="X6" s="131"/>
      <c r="Y6" s="428"/>
    </row>
    <row r="7" spans="1:25" s="105" customFormat="1" ht="44.1" customHeight="1">
      <c r="A7" s="139" t="s">
        <v>454</v>
      </c>
      <c r="B7" s="131" t="s">
        <v>429</v>
      </c>
      <c r="C7" s="130" t="s">
        <v>431</v>
      </c>
      <c r="D7" s="130" t="s">
        <v>477</v>
      </c>
      <c r="E7" s="130" t="s">
        <v>20</v>
      </c>
      <c r="F7" s="222" t="s">
        <v>396</v>
      </c>
      <c r="G7" s="210"/>
      <c r="H7" s="198">
        <v>3.1E-2</v>
      </c>
      <c r="I7" s="210"/>
      <c r="J7" s="212">
        <v>4.65E-2</v>
      </c>
      <c r="K7" s="210"/>
      <c r="L7" s="212">
        <v>3.5200000000000002E-2</v>
      </c>
      <c r="M7" s="210"/>
      <c r="N7" s="212">
        <v>2.4400000000000002E-2</v>
      </c>
      <c r="O7" s="210"/>
      <c r="P7" s="212">
        <v>1.8599999999999998E-2</v>
      </c>
      <c r="Q7" s="210"/>
      <c r="R7" s="212">
        <v>1.67E-2</v>
      </c>
      <c r="S7" s="210"/>
      <c r="T7" s="212">
        <v>2.1700000000000001E-2</v>
      </c>
      <c r="U7" s="210"/>
      <c r="V7" s="212">
        <v>1.6899999999999998E-2</v>
      </c>
      <c r="W7" s="210"/>
      <c r="X7" s="212">
        <v>1.0699999999999999E-2</v>
      </c>
      <c r="Y7" s="427" t="s">
        <v>476</v>
      </c>
    </row>
    <row r="8" spans="1:25" s="106" customFormat="1" ht="44.1" customHeight="1">
      <c r="A8" s="139" t="s">
        <v>454</v>
      </c>
      <c r="B8" s="131" t="s">
        <v>429</v>
      </c>
      <c r="C8" s="130" t="s">
        <v>430</v>
      </c>
      <c r="D8" s="130" t="s">
        <v>477</v>
      </c>
      <c r="E8" s="130" t="s">
        <v>394</v>
      </c>
      <c r="F8" s="49" t="s">
        <v>474</v>
      </c>
      <c r="G8" s="139"/>
      <c r="H8" s="211">
        <v>102872.34</v>
      </c>
      <c r="I8" s="139"/>
      <c r="J8" s="211">
        <v>170288.27</v>
      </c>
      <c r="K8" s="139"/>
      <c r="L8" s="211">
        <v>161557.53</v>
      </c>
      <c r="M8" s="139">
        <f>K9</f>
        <v>0</v>
      </c>
      <c r="N8" s="211">
        <v>193985.45</v>
      </c>
      <c r="O8" s="139"/>
      <c r="P8" s="211">
        <v>172738.86</v>
      </c>
      <c r="Q8" s="139"/>
      <c r="R8" s="211">
        <v>266293.86</v>
      </c>
      <c r="S8" s="139"/>
      <c r="T8" s="211">
        <v>298825.15000000002</v>
      </c>
      <c r="U8" s="139"/>
      <c r="V8" s="211">
        <v>316128.46000000002</v>
      </c>
      <c r="W8" s="139"/>
      <c r="X8" s="109">
        <v>175115.65</v>
      </c>
      <c r="Y8" s="427"/>
    </row>
    <row r="9" spans="1:25" s="232" customFormat="1" ht="44.1" customHeight="1">
      <c r="A9" s="139" t="s">
        <v>454</v>
      </c>
      <c r="B9" s="139" t="s">
        <v>429</v>
      </c>
      <c r="C9" s="130" t="s">
        <v>430</v>
      </c>
      <c r="D9" s="130" t="s">
        <v>477</v>
      </c>
      <c r="E9" s="130" t="s">
        <v>394</v>
      </c>
      <c r="F9" s="246" t="s">
        <v>402</v>
      </c>
      <c r="G9" s="247"/>
      <c r="H9" s="106">
        <v>82.63</v>
      </c>
      <c r="I9" s="247"/>
      <c r="J9" s="106">
        <v>142.34</v>
      </c>
      <c r="K9" s="247"/>
      <c r="L9" s="106">
        <v>122.36</v>
      </c>
      <c r="M9" s="247"/>
      <c r="N9" s="248">
        <v>137.65</v>
      </c>
      <c r="O9" s="247"/>
      <c r="P9" s="248">
        <v>109.88</v>
      </c>
      <c r="Q9" s="247"/>
      <c r="R9" s="248">
        <v>168.22</v>
      </c>
      <c r="S9" s="247"/>
      <c r="T9" s="248">
        <v>186.71</v>
      </c>
      <c r="U9" s="247"/>
      <c r="V9" s="248">
        <v>191.13</v>
      </c>
      <c r="W9" s="247"/>
      <c r="X9" s="106">
        <v>87.94</v>
      </c>
      <c r="Y9" s="427"/>
    </row>
    <row r="10" spans="1:25" ht="44.1" customHeight="1">
      <c r="A10" s="139" t="s">
        <v>454</v>
      </c>
      <c r="B10" s="131" t="s">
        <v>429</v>
      </c>
      <c r="C10" s="130" t="s">
        <v>430</v>
      </c>
      <c r="D10" s="130" t="s">
        <v>477</v>
      </c>
      <c r="E10" s="130" t="s">
        <v>394</v>
      </c>
      <c r="F10" s="373" t="s">
        <v>399</v>
      </c>
      <c r="G10" s="374"/>
      <c r="H10" s="375">
        <v>78.84</v>
      </c>
      <c r="I10" s="374"/>
      <c r="J10" s="375">
        <v>112.56</v>
      </c>
      <c r="K10" s="374"/>
      <c r="L10" s="375">
        <v>97.74</v>
      </c>
      <c r="M10" s="374"/>
      <c r="N10" s="376">
        <v>107.42</v>
      </c>
      <c r="O10" s="374"/>
      <c r="P10" s="376">
        <v>85.75</v>
      </c>
      <c r="Q10" s="374"/>
      <c r="R10" s="376">
        <v>119.38</v>
      </c>
      <c r="S10" s="374"/>
      <c r="T10" s="376">
        <v>124.41</v>
      </c>
      <c r="U10" s="374"/>
      <c r="V10" s="376">
        <v>125.74</v>
      </c>
      <c r="W10" s="374"/>
      <c r="X10" s="374"/>
      <c r="Y10" s="427"/>
    </row>
    <row r="11" spans="1:25" s="47" customFormat="1" ht="38.25">
      <c r="A11" s="140" t="s">
        <v>454</v>
      </c>
      <c r="B11" s="132" t="s">
        <v>429</v>
      </c>
      <c r="C11" s="129" t="s">
        <v>430</v>
      </c>
      <c r="D11" s="129" t="s">
        <v>477</v>
      </c>
      <c r="E11" s="129" t="s">
        <v>394</v>
      </c>
      <c r="F11" s="305" t="s">
        <v>558</v>
      </c>
      <c r="G11" s="284"/>
      <c r="H11" s="378">
        <v>43.290865084987018</v>
      </c>
      <c r="I11" s="379"/>
      <c r="J11" s="378">
        <v>79.901541124992903</v>
      </c>
      <c r="K11" s="379"/>
      <c r="L11" s="378">
        <v>85.261566622378183</v>
      </c>
      <c r="M11" s="379"/>
      <c r="N11" s="378">
        <v>110.91355819706953</v>
      </c>
      <c r="O11" s="379"/>
      <c r="P11" s="378">
        <v>109.88</v>
      </c>
      <c r="Q11" s="379"/>
      <c r="R11" s="378">
        <v>195.02345417871888</v>
      </c>
      <c r="S11" s="379"/>
      <c r="T11" s="378">
        <v>236.65723600645217</v>
      </c>
      <c r="U11" s="379"/>
      <c r="V11" s="378">
        <v>268.5466746742336</v>
      </c>
      <c r="W11" s="379"/>
      <c r="X11" s="379"/>
      <c r="Y11" s="367" t="s">
        <v>557</v>
      </c>
    </row>
    <row r="12" spans="1:25" s="107" customFormat="1" ht="42" customHeight="1">
      <c r="A12" s="139" t="s">
        <v>455</v>
      </c>
      <c r="B12" s="131" t="s">
        <v>434</v>
      </c>
      <c r="C12" s="130" t="s">
        <v>19</v>
      </c>
      <c r="D12" s="130" t="s">
        <v>479</v>
      </c>
      <c r="E12" s="130" t="s">
        <v>20</v>
      </c>
      <c r="F12" s="308" t="s">
        <v>435</v>
      </c>
      <c r="G12" s="311"/>
      <c r="H12" s="312">
        <v>2.5000000000000001E-2</v>
      </c>
      <c r="I12" s="311"/>
      <c r="J12" s="312">
        <v>4.2999999999999997E-2</v>
      </c>
      <c r="K12" s="311"/>
      <c r="L12" s="312">
        <v>6.7000000000000004E-2</v>
      </c>
      <c r="M12" s="311"/>
      <c r="N12" s="311"/>
      <c r="O12" s="311"/>
      <c r="P12" s="311"/>
      <c r="Q12" s="311"/>
      <c r="R12" s="311"/>
      <c r="S12" s="311"/>
      <c r="T12" s="311"/>
      <c r="U12" s="311"/>
      <c r="V12" s="311"/>
      <c r="W12" s="311"/>
      <c r="X12" s="311"/>
      <c r="Y12" s="223" t="s">
        <v>478</v>
      </c>
    </row>
    <row r="13" spans="1:25" s="109" customFormat="1" ht="42" hidden="1" customHeight="1">
      <c r="A13" s="139" t="s">
        <v>455</v>
      </c>
      <c r="B13" s="139" t="s">
        <v>434</v>
      </c>
      <c r="C13" s="130" t="s">
        <v>19</v>
      </c>
      <c r="D13" s="130" t="s">
        <v>479</v>
      </c>
      <c r="E13" s="108" t="s">
        <v>394</v>
      </c>
      <c r="F13" s="97" t="s">
        <v>398</v>
      </c>
      <c r="G13" s="96"/>
      <c r="H13" s="377">
        <f>0.35648450255394*1000</f>
        <v>356.48450255393999</v>
      </c>
      <c r="I13" s="96"/>
      <c r="J13" s="377">
        <f>0.663160741329193*1000</f>
        <v>663.160741329193</v>
      </c>
      <c r="K13" s="96"/>
      <c r="L13" s="377">
        <f>1.27041435241699*1000</f>
        <v>1270.4143524169899</v>
      </c>
      <c r="M13" s="96"/>
      <c r="N13" s="96"/>
      <c r="O13" s="96"/>
      <c r="P13" s="96"/>
      <c r="Q13" s="96"/>
      <c r="R13" s="96"/>
      <c r="S13" s="96"/>
      <c r="T13" s="96"/>
      <c r="U13" s="96"/>
      <c r="V13" s="96"/>
      <c r="W13" s="96"/>
      <c r="X13" s="96"/>
      <c r="Y13" s="146"/>
    </row>
    <row r="14" spans="1:25" s="109" customFormat="1" ht="38.25">
      <c r="A14" s="139" t="s">
        <v>455</v>
      </c>
      <c r="B14" s="139" t="s">
        <v>434</v>
      </c>
      <c r="C14" s="130" t="s">
        <v>19</v>
      </c>
      <c r="D14" s="130" t="s">
        <v>479</v>
      </c>
      <c r="E14" s="108" t="s">
        <v>394</v>
      </c>
      <c r="F14" s="309" t="s">
        <v>399</v>
      </c>
      <c r="G14" s="310"/>
      <c r="H14" s="313">
        <f>0.116865605115891*1000</f>
        <v>116.865605115891</v>
      </c>
      <c r="I14" s="310"/>
      <c r="J14" s="313">
        <f>0.217402651906013*1000</f>
        <v>217.40265190601298</v>
      </c>
      <c r="K14" s="310"/>
      <c r="L14" s="313">
        <f>0.416477411985397*1000</f>
        <v>416.477411985397</v>
      </c>
      <c r="M14" s="310"/>
      <c r="N14" s="310"/>
      <c r="O14" s="310"/>
      <c r="P14" s="310"/>
      <c r="Q14" s="310"/>
      <c r="R14" s="310"/>
      <c r="S14" s="310"/>
      <c r="T14" s="310"/>
      <c r="U14" s="310"/>
      <c r="V14" s="310"/>
      <c r="W14" s="310"/>
      <c r="X14" s="310"/>
      <c r="Y14" s="223"/>
    </row>
    <row r="15" spans="1:25" s="199" customFormat="1" ht="42" customHeight="1">
      <c r="A15" s="140" t="s">
        <v>455</v>
      </c>
      <c r="B15" s="140" t="s">
        <v>434</v>
      </c>
      <c r="C15" s="129" t="s">
        <v>409</v>
      </c>
      <c r="D15" s="129" t="s">
        <v>479</v>
      </c>
      <c r="E15" s="48" t="s">
        <v>394</v>
      </c>
      <c r="F15" s="380" t="s">
        <v>558</v>
      </c>
      <c r="G15" s="381"/>
      <c r="H15" s="382">
        <v>64.170638560976727</v>
      </c>
      <c r="I15" s="383"/>
      <c r="J15" s="382">
        <v>154.32486613318062</v>
      </c>
      <c r="K15" s="383"/>
      <c r="L15" s="382">
        <v>363.30587895138706</v>
      </c>
      <c r="M15" s="381"/>
      <c r="N15" s="381"/>
      <c r="O15" s="381"/>
      <c r="P15" s="381"/>
      <c r="Q15" s="381"/>
      <c r="R15" s="381"/>
      <c r="S15" s="381"/>
      <c r="T15" s="381"/>
      <c r="U15" s="381"/>
      <c r="V15" s="381"/>
      <c r="W15" s="381"/>
      <c r="X15" s="381"/>
      <c r="Y15" s="367" t="s">
        <v>557</v>
      </c>
    </row>
    <row r="16" spans="1:25" s="232" customFormat="1" ht="38.25" customHeight="1">
      <c r="A16" s="139" t="s">
        <v>459</v>
      </c>
      <c r="B16" s="139" t="s">
        <v>434</v>
      </c>
      <c r="C16" s="130" t="s">
        <v>481</v>
      </c>
      <c r="D16" s="130" t="s">
        <v>482</v>
      </c>
      <c r="E16" s="94" t="s">
        <v>394</v>
      </c>
      <c r="F16" s="246" t="s">
        <v>404</v>
      </c>
      <c r="G16" s="249">
        <v>85647836</v>
      </c>
      <c r="H16" s="249">
        <v>85029692</v>
      </c>
      <c r="I16" s="249">
        <v>99318993</v>
      </c>
      <c r="J16" s="249">
        <v>99117087</v>
      </c>
      <c r="K16" s="249">
        <v>145976396</v>
      </c>
      <c r="L16" s="249">
        <v>158768867</v>
      </c>
      <c r="M16" s="249">
        <v>374349795</v>
      </c>
      <c r="N16" s="249">
        <v>215391378</v>
      </c>
      <c r="O16" s="249">
        <v>207368928</v>
      </c>
      <c r="P16" s="249">
        <v>189398074</v>
      </c>
      <c r="Q16" s="249">
        <v>398561161</v>
      </c>
      <c r="R16" s="249">
        <v>185256060</v>
      </c>
      <c r="S16" s="249">
        <v>415951149</v>
      </c>
      <c r="T16" s="249">
        <v>219311127</v>
      </c>
      <c r="U16" s="249">
        <v>602562770</v>
      </c>
      <c r="V16" s="249">
        <v>314776847</v>
      </c>
      <c r="W16" s="247"/>
      <c r="X16" s="247"/>
      <c r="Y16" s="146" t="s">
        <v>483</v>
      </c>
    </row>
    <row r="17" spans="1:25" s="60" customFormat="1" ht="25.5">
      <c r="A17" s="131" t="s">
        <v>459</v>
      </c>
      <c r="B17" s="131" t="s">
        <v>434</v>
      </c>
      <c r="C17" s="130" t="s">
        <v>481</v>
      </c>
      <c r="D17" s="130" t="s">
        <v>482</v>
      </c>
      <c r="E17" s="94" t="s">
        <v>394</v>
      </c>
      <c r="F17" s="49" t="s">
        <v>26</v>
      </c>
      <c r="G17" s="50">
        <v>103826000000</v>
      </c>
      <c r="H17" s="50">
        <v>103076000000</v>
      </c>
      <c r="I17" s="50">
        <v>116977000000</v>
      </c>
      <c r="J17" s="50">
        <v>116739000000</v>
      </c>
      <c r="K17" s="50">
        <v>190312000000</v>
      </c>
      <c r="L17" s="50">
        <v>206990000000</v>
      </c>
      <c r="M17" s="50">
        <v>531412000000</v>
      </c>
      <c r="N17" s="50">
        <v>305761000000</v>
      </c>
      <c r="O17" s="50">
        <v>324190000000</v>
      </c>
      <c r="P17" s="50">
        <v>296095000000</v>
      </c>
      <c r="Q17" s="50">
        <v>622728000000</v>
      </c>
      <c r="R17" s="50">
        <v>289451000000</v>
      </c>
      <c r="S17" s="50">
        <v>658696000000</v>
      </c>
      <c r="T17" s="50">
        <v>347299000000</v>
      </c>
      <c r="U17" s="50">
        <v>996642000000</v>
      </c>
      <c r="V17" s="50">
        <v>520642000000</v>
      </c>
      <c r="W17" s="139"/>
      <c r="X17" s="139"/>
      <c r="Y17" s="146"/>
    </row>
    <row r="18" spans="1:25" ht="25.5">
      <c r="A18" s="131" t="s">
        <v>459</v>
      </c>
      <c r="B18" s="131" t="s">
        <v>434</v>
      </c>
      <c r="C18" s="130" t="s">
        <v>481</v>
      </c>
      <c r="D18" s="130" t="s">
        <v>482</v>
      </c>
      <c r="E18" s="94" t="s">
        <v>394</v>
      </c>
      <c r="F18" s="299" t="s">
        <v>405</v>
      </c>
      <c r="G18" s="300">
        <v>44871946</v>
      </c>
      <c r="H18" s="300">
        <v>44548093</v>
      </c>
      <c r="I18" s="300">
        <v>55752006</v>
      </c>
      <c r="J18" s="300">
        <v>55638668</v>
      </c>
      <c r="K18" s="300">
        <v>101717688</v>
      </c>
      <c r="L18" s="300">
        <v>110631598</v>
      </c>
      <c r="M18" s="300">
        <v>301637978</v>
      </c>
      <c r="N18" s="300">
        <v>173554843</v>
      </c>
      <c r="O18" s="300">
        <v>207368928</v>
      </c>
      <c r="P18" s="300">
        <v>189398074</v>
      </c>
      <c r="Q18" s="300">
        <v>462066189</v>
      </c>
      <c r="R18" s="300">
        <v>214773967</v>
      </c>
      <c r="S18" s="300">
        <v>527223230</v>
      </c>
      <c r="T18" s="300">
        <v>277979568</v>
      </c>
      <c r="U18" s="300">
        <v>846629142</v>
      </c>
      <c r="V18" s="300">
        <v>442276333</v>
      </c>
      <c r="W18" s="290"/>
      <c r="X18" s="290"/>
      <c r="Y18" s="146"/>
    </row>
    <row r="19" spans="1:25" s="232" customFormat="1" ht="25.5">
      <c r="A19" s="139" t="s">
        <v>459</v>
      </c>
      <c r="B19" s="139" t="s">
        <v>434</v>
      </c>
      <c r="C19" s="130" t="s">
        <v>484</v>
      </c>
      <c r="D19" s="130" t="s">
        <v>467</v>
      </c>
      <c r="E19" s="94" t="s">
        <v>394</v>
      </c>
      <c r="F19" s="246" t="s">
        <v>404</v>
      </c>
      <c r="G19" s="249">
        <v>127015954</v>
      </c>
      <c r="H19" s="249">
        <v>119763762</v>
      </c>
      <c r="I19" s="249">
        <v>133535298</v>
      </c>
      <c r="J19" s="249">
        <v>179053678</v>
      </c>
      <c r="K19" s="249">
        <v>195929799</v>
      </c>
      <c r="L19" s="249">
        <v>172299577</v>
      </c>
      <c r="M19" s="249">
        <v>79831520</v>
      </c>
      <c r="N19" s="249">
        <v>65118705</v>
      </c>
      <c r="O19" s="249">
        <v>79901714</v>
      </c>
      <c r="P19" s="249">
        <v>29489027</v>
      </c>
      <c r="Q19" s="249">
        <v>148106105</v>
      </c>
      <c r="R19" s="249">
        <v>152796861</v>
      </c>
      <c r="S19" s="249">
        <v>201882984</v>
      </c>
      <c r="T19" s="249">
        <v>137420840</v>
      </c>
      <c r="U19" s="249">
        <v>298551440</v>
      </c>
      <c r="V19" s="249">
        <v>201686562</v>
      </c>
      <c r="W19" s="247"/>
      <c r="X19" s="247"/>
      <c r="Y19" s="146"/>
    </row>
    <row r="20" spans="1:25" s="60" customFormat="1" ht="25.5">
      <c r="A20" s="131" t="s">
        <v>459</v>
      </c>
      <c r="B20" s="131" t="s">
        <v>434</v>
      </c>
      <c r="C20" s="130" t="s">
        <v>484</v>
      </c>
      <c r="D20" s="130" t="s">
        <v>467</v>
      </c>
      <c r="E20" s="94" t="s">
        <v>394</v>
      </c>
      <c r="F20" s="49" t="s">
        <v>26</v>
      </c>
      <c r="G20" s="50">
        <v>153974000000</v>
      </c>
      <c r="H20" s="50">
        <v>145182000000</v>
      </c>
      <c r="I20" s="50">
        <v>157277000000</v>
      </c>
      <c r="J20" s="50">
        <v>210888000000</v>
      </c>
      <c r="K20" s="50">
        <v>255438000000</v>
      </c>
      <c r="L20" s="50">
        <v>224630000000</v>
      </c>
      <c r="M20" s="50">
        <v>113326000000</v>
      </c>
      <c r="N20" s="50">
        <v>92439908690</v>
      </c>
      <c r="O20" s="50">
        <v>124914000000</v>
      </c>
      <c r="P20" s="50">
        <v>46101670640</v>
      </c>
      <c r="Q20" s="50">
        <v>231407000000</v>
      </c>
      <c r="R20" s="50">
        <v>238736000000</v>
      </c>
      <c r="S20" s="50">
        <v>319700000000</v>
      </c>
      <c r="T20" s="50">
        <v>217618000000</v>
      </c>
      <c r="U20" s="50">
        <v>493805000000</v>
      </c>
      <c r="V20" s="50">
        <v>333590000000</v>
      </c>
      <c r="W20" s="139"/>
      <c r="X20" s="139"/>
      <c r="Y20" s="146"/>
    </row>
    <row r="21" spans="1:25" ht="25.5">
      <c r="A21" s="131" t="s">
        <v>459</v>
      </c>
      <c r="B21" s="131" t="s">
        <v>434</v>
      </c>
      <c r="C21" s="130" t="s">
        <v>484</v>
      </c>
      <c r="D21" s="130" t="s">
        <v>467</v>
      </c>
      <c r="E21" s="94" t="s">
        <v>394</v>
      </c>
      <c r="F21" s="299" t="s">
        <v>405</v>
      </c>
      <c r="G21" s="300">
        <v>66545208</v>
      </c>
      <c r="H21" s="300">
        <v>62745696</v>
      </c>
      <c r="I21" s="300">
        <v>74959085</v>
      </c>
      <c r="J21" s="300">
        <v>100510502</v>
      </c>
      <c r="K21" s="300">
        <v>136525676</v>
      </c>
      <c r="L21" s="300">
        <v>120059921</v>
      </c>
      <c r="M21" s="300">
        <v>64325448</v>
      </c>
      <c r="N21" s="300">
        <v>52470376</v>
      </c>
      <c r="O21" s="300">
        <v>79901714</v>
      </c>
      <c r="P21" s="300">
        <v>29489027</v>
      </c>
      <c r="Q21" s="300">
        <v>171704697</v>
      </c>
      <c r="R21" s="300">
        <v>177142858</v>
      </c>
      <c r="S21" s="300">
        <v>255889181</v>
      </c>
      <c r="T21" s="300">
        <v>174182616</v>
      </c>
      <c r="U21" s="300">
        <v>419478869</v>
      </c>
      <c r="V21" s="300">
        <v>283379142</v>
      </c>
      <c r="W21" s="290"/>
      <c r="X21" s="290"/>
      <c r="Y21" s="146"/>
    </row>
    <row r="22" spans="1:25" ht="18.75" customHeight="1">
      <c r="A22" s="131" t="s">
        <v>459</v>
      </c>
      <c r="B22" s="139" t="s">
        <v>434</v>
      </c>
      <c r="C22" s="130" t="s">
        <v>407</v>
      </c>
      <c r="D22" s="224" t="s">
        <v>471</v>
      </c>
      <c r="E22" s="94" t="s">
        <v>20</v>
      </c>
      <c r="F22" s="197" t="s">
        <v>463</v>
      </c>
      <c r="G22" s="198">
        <f>G25/G48</f>
        <v>5.3837225226878442E-2</v>
      </c>
      <c r="H22" s="198">
        <f t="shared" ref="H22:V22" si="0">H23/H46</f>
        <v>5.2136593379388953E-2</v>
      </c>
      <c r="I22" s="198">
        <f t="shared" si="0"/>
        <v>4.572338830214287E-2</v>
      </c>
      <c r="J22" s="198">
        <f t="shared" si="0"/>
        <v>6.2896284378087849E-2</v>
      </c>
      <c r="K22" s="198">
        <f t="shared" si="0"/>
        <v>6.1977718032493391E-2</v>
      </c>
      <c r="L22" s="198">
        <f t="shared" si="0"/>
        <v>6.3363656173482358E-2</v>
      </c>
      <c r="M22" s="198">
        <f t="shared" si="0"/>
        <v>7.2594961042470027E-2</v>
      </c>
      <c r="N22" s="198">
        <f t="shared" si="0"/>
        <v>4.8717336508726686E-2</v>
      </c>
      <c r="O22" s="198">
        <f t="shared" si="0"/>
        <v>4.1701136360829602E-2</v>
      </c>
      <c r="P22" s="198">
        <f t="shared" si="0"/>
        <v>3.6252002178895258E-2</v>
      </c>
      <c r="Q22" s="198">
        <f t="shared" si="0"/>
        <v>6.7573955936989005E-2</v>
      </c>
      <c r="R22" s="198">
        <f t="shared" si="0"/>
        <v>4.8586827880035523E-2</v>
      </c>
      <c r="S22" s="198">
        <f t="shared" si="0"/>
        <v>7.0835634660126434E-2</v>
      </c>
      <c r="T22" s="198">
        <f t="shared" si="0"/>
        <v>4.4431987511363513E-2</v>
      </c>
      <c r="U22" s="198">
        <f t="shared" si="0"/>
        <v>8.9189573841867681E-2</v>
      </c>
      <c r="V22" s="198">
        <f t="shared" si="0"/>
        <v>6.1199352949861355E-2</v>
      </c>
      <c r="W22" s="210"/>
      <c r="X22" s="210"/>
      <c r="Y22" s="146"/>
    </row>
    <row r="23" spans="1:25" s="232" customFormat="1" ht="15" customHeight="1">
      <c r="A23" s="139" t="s">
        <v>459</v>
      </c>
      <c r="B23" s="139" t="s">
        <v>434</v>
      </c>
      <c r="C23" s="130" t="s">
        <v>407</v>
      </c>
      <c r="D23" s="130" t="s">
        <v>468</v>
      </c>
      <c r="E23" s="94" t="s">
        <v>394</v>
      </c>
      <c r="F23" s="246" t="s">
        <v>404</v>
      </c>
      <c r="G23" s="249">
        <v>212663790</v>
      </c>
      <c r="H23" s="249">
        <v>204793454</v>
      </c>
      <c r="I23" s="249">
        <v>232854291</v>
      </c>
      <c r="J23" s="249">
        <v>278170765</v>
      </c>
      <c r="K23" s="249">
        <v>341906196</v>
      </c>
      <c r="L23" s="249">
        <v>331068445</v>
      </c>
      <c r="M23" s="249">
        <v>454181315</v>
      </c>
      <c r="N23" s="249">
        <v>280510083</v>
      </c>
      <c r="O23" s="249">
        <v>287270642</v>
      </c>
      <c r="P23" s="249">
        <v>218887101</v>
      </c>
      <c r="Q23" s="249">
        <v>546667266</v>
      </c>
      <c r="R23" s="249">
        <v>338052921</v>
      </c>
      <c r="S23" s="249">
        <v>617834132</v>
      </c>
      <c r="T23" s="249">
        <v>356731967</v>
      </c>
      <c r="U23" s="249">
        <v>901114210</v>
      </c>
      <c r="V23" s="249">
        <v>516463409</v>
      </c>
      <c r="W23" s="247"/>
      <c r="X23" s="247"/>
      <c r="Y23" s="146"/>
    </row>
    <row r="24" spans="1:25" s="60" customFormat="1" ht="25.5" customHeight="1">
      <c r="A24" s="131" t="s">
        <v>459</v>
      </c>
      <c r="B24" s="131" t="s">
        <v>434</v>
      </c>
      <c r="C24" s="130" t="s">
        <v>407</v>
      </c>
      <c r="D24" s="130" t="s">
        <v>468</v>
      </c>
      <c r="E24" s="94" t="s">
        <v>394</v>
      </c>
      <c r="F24" s="49" t="s">
        <v>26</v>
      </c>
      <c r="G24" s="50">
        <v>257800000000</v>
      </c>
      <c r="H24" s="50">
        <v>248259000000</v>
      </c>
      <c r="I24" s="50">
        <v>274253000000</v>
      </c>
      <c r="J24" s="50">
        <v>327627000000</v>
      </c>
      <c r="K24" s="50">
        <v>445750000000</v>
      </c>
      <c r="L24" s="50">
        <v>431621000000</v>
      </c>
      <c r="M24" s="50">
        <v>644738000000</v>
      </c>
      <c r="N24" s="50">
        <v>398201000000</v>
      </c>
      <c r="O24" s="50">
        <v>449105000000</v>
      </c>
      <c r="P24" s="50">
        <v>342197000000</v>
      </c>
      <c r="Q24" s="50">
        <v>854135000000</v>
      </c>
      <c r="R24" s="50">
        <v>528187000000</v>
      </c>
      <c r="S24" s="50">
        <v>978396000000</v>
      </c>
      <c r="T24" s="50">
        <v>564917000000</v>
      </c>
      <c r="U24" s="50">
        <v>1490450000000</v>
      </c>
      <c r="V24" s="50">
        <v>854233000000</v>
      </c>
      <c r="W24" s="139"/>
      <c r="X24" s="139"/>
      <c r="Y24" s="146"/>
    </row>
    <row r="25" spans="1:25" s="47" customFormat="1" ht="25.5">
      <c r="A25" s="201" t="s">
        <v>459</v>
      </c>
      <c r="B25" s="201" t="s">
        <v>434</v>
      </c>
      <c r="C25" s="225" t="s">
        <v>407</v>
      </c>
      <c r="D25" s="130" t="s">
        <v>468</v>
      </c>
      <c r="E25" s="133" t="s">
        <v>394</v>
      </c>
      <c r="F25" s="301" t="s">
        <v>427</v>
      </c>
      <c r="G25" s="302">
        <v>111417154</v>
      </c>
      <c r="H25" s="302">
        <v>107293789</v>
      </c>
      <c r="I25" s="302">
        <v>130711091</v>
      </c>
      <c r="J25" s="302">
        <v>156149170</v>
      </c>
      <c r="K25" s="302">
        <v>238243363</v>
      </c>
      <c r="L25" s="302">
        <v>230691519</v>
      </c>
      <c r="M25" s="302">
        <v>365963425</v>
      </c>
      <c r="N25" s="302">
        <v>226025218</v>
      </c>
      <c r="O25" s="302">
        <v>287270642</v>
      </c>
      <c r="P25" s="302">
        <v>218887101</v>
      </c>
      <c r="Q25" s="302">
        <v>633770886</v>
      </c>
      <c r="R25" s="302">
        <v>391916825</v>
      </c>
      <c r="S25" s="302">
        <v>783112411</v>
      </c>
      <c r="T25" s="302">
        <v>452162184</v>
      </c>
      <c r="U25" s="302">
        <v>1266108011</v>
      </c>
      <c r="V25" s="302">
        <v>725655475</v>
      </c>
      <c r="W25" s="293"/>
      <c r="X25" s="293"/>
      <c r="Y25" s="226"/>
    </row>
    <row r="26" spans="1:25" s="232" customFormat="1" ht="25.5">
      <c r="A26" s="139" t="s">
        <v>459</v>
      </c>
      <c r="B26" s="139" t="s">
        <v>22</v>
      </c>
      <c r="C26" s="130" t="s">
        <v>489</v>
      </c>
      <c r="D26" s="233" t="s">
        <v>482</v>
      </c>
      <c r="E26" s="94" t="s">
        <v>394</v>
      </c>
      <c r="F26" s="246" t="s">
        <v>404</v>
      </c>
      <c r="G26" s="249">
        <v>58077423</v>
      </c>
      <c r="H26" s="249">
        <v>46913928</v>
      </c>
      <c r="I26" s="249">
        <v>99289459</v>
      </c>
      <c r="J26" s="249">
        <v>91128725</v>
      </c>
      <c r="K26" s="249">
        <v>63229399</v>
      </c>
      <c r="L26" s="249">
        <v>49893938</v>
      </c>
      <c r="M26" s="249">
        <v>111726993</v>
      </c>
      <c r="N26" s="249">
        <v>84559121</v>
      </c>
      <c r="O26" s="249">
        <v>96030342</v>
      </c>
      <c r="P26" s="249">
        <v>82128385</v>
      </c>
      <c r="Q26" s="249">
        <v>86191947</v>
      </c>
      <c r="R26" s="249">
        <v>93853002</v>
      </c>
      <c r="S26" s="249">
        <v>58349316</v>
      </c>
      <c r="T26" s="249">
        <v>66427198</v>
      </c>
      <c r="U26" s="249">
        <v>47434658</v>
      </c>
      <c r="V26" s="249">
        <v>34357191</v>
      </c>
      <c r="W26" s="247"/>
      <c r="X26" s="247"/>
      <c r="Y26" s="146"/>
    </row>
    <row r="27" spans="1:25" ht="25.5">
      <c r="A27" s="131" t="s">
        <v>459</v>
      </c>
      <c r="B27" s="131" t="s">
        <v>22</v>
      </c>
      <c r="C27" s="130" t="s">
        <v>489</v>
      </c>
      <c r="D27" s="130" t="s">
        <v>482</v>
      </c>
      <c r="E27" s="94" t="s">
        <v>394</v>
      </c>
      <c r="F27" s="49" t="s">
        <v>26</v>
      </c>
      <c r="G27" s="50">
        <v>70403774793</v>
      </c>
      <c r="H27" s="50">
        <v>56870939999</v>
      </c>
      <c r="I27" s="50">
        <v>116942000000</v>
      </c>
      <c r="J27" s="50">
        <v>107331000000</v>
      </c>
      <c r="K27" s="50">
        <v>82433431567</v>
      </c>
      <c r="L27" s="50">
        <v>65047724438</v>
      </c>
      <c r="M27" s="50">
        <v>158603000000</v>
      </c>
      <c r="N27" s="50">
        <v>120037000000</v>
      </c>
      <c r="O27" s="50">
        <v>150129000000</v>
      </c>
      <c r="P27" s="50">
        <v>128395000000</v>
      </c>
      <c r="Q27" s="50">
        <v>134670000000</v>
      </c>
      <c r="R27" s="50">
        <v>146640000000</v>
      </c>
      <c r="S27" s="50">
        <v>92401390000</v>
      </c>
      <c r="T27" s="50">
        <v>105193000000</v>
      </c>
      <c r="U27" s="50">
        <v>78457140000</v>
      </c>
      <c r="V27" s="50">
        <v>56826950000</v>
      </c>
      <c r="W27" s="139"/>
      <c r="X27" s="139"/>
      <c r="Y27" s="146"/>
    </row>
    <row r="28" spans="1:25" ht="25.5">
      <c r="A28" s="131" t="s">
        <v>459</v>
      </c>
      <c r="B28" s="131" t="s">
        <v>22</v>
      </c>
      <c r="C28" s="130" t="s">
        <v>489</v>
      </c>
      <c r="D28" s="130" t="s">
        <v>482</v>
      </c>
      <c r="E28" s="94" t="s">
        <v>394</v>
      </c>
      <c r="F28" s="299" t="s">
        <v>405</v>
      </c>
      <c r="G28" s="300">
        <v>30427470</v>
      </c>
      <c r="H28" s="300">
        <v>24578779</v>
      </c>
      <c r="I28" s="300">
        <v>55735428</v>
      </c>
      <c r="J28" s="300">
        <v>51154458</v>
      </c>
      <c r="K28" s="300">
        <v>44058823</v>
      </c>
      <c r="L28" s="300">
        <v>34766552</v>
      </c>
      <c r="M28" s="300">
        <v>90025705</v>
      </c>
      <c r="N28" s="300">
        <v>68134783</v>
      </c>
      <c r="O28" s="300">
        <v>96030342</v>
      </c>
      <c r="P28" s="300">
        <v>82128385</v>
      </c>
      <c r="Q28" s="300">
        <v>99925403</v>
      </c>
      <c r="R28" s="300">
        <v>108807138</v>
      </c>
      <c r="S28" s="300">
        <v>73958481</v>
      </c>
      <c r="T28" s="300">
        <v>84197296</v>
      </c>
      <c r="U28" s="300">
        <v>66647934</v>
      </c>
      <c r="V28" s="300">
        <v>48273476</v>
      </c>
      <c r="W28" s="290"/>
      <c r="X28" s="290"/>
      <c r="Y28" s="146"/>
    </row>
    <row r="29" spans="1:25" s="232" customFormat="1" ht="25.5">
      <c r="A29" s="139" t="s">
        <v>459</v>
      </c>
      <c r="B29" s="139" t="s">
        <v>22</v>
      </c>
      <c r="C29" s="130" t="s">
        <v>488</v>
      </c>
      <c r="D29" s="130" t="s">
        <v>467</v>
      </c>
      <c r="E29" s="94" t="s">
        <v>394</v>
      </c>
      <c r="F29" s="246" t="s">
        <v>404</v>
      </c>
      <c r="G29" s="250">
        <v>211049868</v>
      </c>
      <c r="H29" s="249">
        <v>204375634</v>
      </c>
      <c r="I29" s="249">
        <v>374538722</v>
      </c>
      <c r="J29" s="249">
        <v>329469553</v>
      </c>
      <c r="K29" s="249">
        <v>410774334</v>
      </c>
      <c r="L29" s="249">
        <v>191235674</v>
      </c>
      <c r="M29" s="249">
        <v>198644541</v>
      </c>
      <c r="N29" s="249">
        <v>78883201</v>
      </c>
      <c r="O29" s="249">
        <v>167455816</v>
      </c>
      <c r="P29" s="249">
        <v>165176740</v>
      </c>
      <c r="Q29" s="249">
        <v>285024332</v>
      </c>
      <c r="R29" s="249">
        <v>144992547</v>
      </c>
      <c r="S29" s="249">
        <v>276625911</v>
      </c>
      <c r="T29" s="249">
        <v>140788958</v>
      </c>
      <c r="U29" s="249">
        <v>301734955</v>
      </c>
      <c r="V29" s="249">
        <v>252082272</v>
      </c>
      <c r="W29" s="247"/>
      <c r="X29" s="247"/>
      <c r="Y29" s="146"/>
    </row>
    <row r="30" spans="1:25" ht="25.5">
      <c r="A30" s="131" t="s">
        <v>459</v>
      </c>
      <c r="B30" s="131" t="s">
        <v>22</v>
      </c>
      <c r="C30" s="130" t="s">
        <v>488</v>
      </c>
      <c r="D30" s="130" t="s">
        <v>467</v>
      </c>
      <c r="E30" s="94" t="s">
        <v>394</v>
      </c>
      <c r="F30" s="49" t="s">
        <v>26</v>
      </c>
      <c r="G30" s="50">
        <v>255843000000</v>
      </c>
      <c r="H30" s="50">
        <v>247752000000</v>
      </c>
      <c r="I30" s="50">
        <v>441128000000</v>
      </c>
      <c r="J30" s="50">
        <v>388046000000</v>
      </c>
      <c r="K30" s="50">
        <v>535535000000</v>
      </c>
      <c r="L30" s="50">
        <v>249318000000</v>
      </c>
      <c r="M30" s="50">
        <v>281988000000</v>
      </c>
      <c r="N30" s="50">
        <v>111979000000</v>
      </c>
      <c r="O30" s="50">
        <v>261792000000</v>
      </c>
      <c r="P30" s="50">
        <v>258229000000</v>
      </c>
      <c r="Q30" s="50">
        <v>445333000000</v>
      </c>
      <c r="R30" s="50">
        <v>226542000000</v>
      </c>
      <c r="S30" s="50">
        <v>438062000000</v>
      </c>
      <c r="T30" s="50">
        <v>222952000000</v>
      </c>
      <c r="U30" s="50">
        <v>499071000000</v>
      </c>
      <c r="V30" s="50">
        <v>416945000000</v>
      </c>
      <c r="W30" s="139"/>
      <c r="X30" s="146"/>
      <c r="Y30" s="109"/>
    </row>
    <row r="31" spans="1:25" ht="25.5">
      <c r="A31" s="131" t="s">
        <v>459</v>
      </c>
      <c r="B31" s="131" t="s">
        <v>22</v>
      </c>
      <c r="C31" s="130" t="s">
        <v>488</v>
      </c>
      <c r="D31" s="130" t="s">
        <v>467</v>
      </c>
      <c r="E31" s="94" t="s">
        <v>394</v>
      </c>
      <c r="F31" s="299" t="s">
        <v>405</v>
      </c>
      <c r="G31" s="300">
        <v>110571600</v>
      </c>
      <c r="H31" s="300">
        <v>107074888</v>
      </c>
      <c r="I31" s="300">
        <v>210244634</v>
      </c>
      <c r="J31" s="300">
        <v>184945378</v>
      </c>
      <c r="K31" s="300">
        <v>286231311</v>
      </c>
      <c r="L31" s="300">
        <v>133254766</v>
      </c>
      <c r="M31" s="300">
        <v>160060826</v>
      </c>
      <c r="N31" s="300">
        <v>63561325</v>
      </c>
      <c r="O31" s="300">
        <v>167455816</v>
      </c>
      <c r="P31" s="300">
        <v>165176740</v>
      </c>
      <c r="Q31" s="300">
        <v>330438888</v>
      </c>
      <c r="R31" s="300">
        <v>168095039</v>
      </c>
      <c r="S31" s="300">
        <v>350626767</v>
      </c>
      <c r="T31" s="300">
        <v>178451747</v>
      </c>
      <c r="U31" s="300">
        <v>423951859</v>
      </c>
      <c r="V31" s="300">
        <v>354187494</v>
      </c>
      <c r="W31" s="290"/>
      <c r="X31" s="303"/>
      <c r="Y31" s="109"/>
    </row>
    <row r="32" spans="1:25" ht="24" customHeight="1">
      <c r="A32" s="131" t="s">
        <v>459</v>
      </c>
      <c r="B32" s="139" t="s">
        <v>22</v>
      </c>
      <c r="C32" s="130" t="s">
        <v>407</v>
      </c>
      <c r="D32" s="224" t="s">
        <v>471</v>
      </c>
      <c r="E32" s="130" t="s">
        <v>20</v>
      </c>
      <c r="F32" s="197" t="s">
        <v>463</v>
      </c>
      <c r="G32" s="198">
        <f>G33/G46</f>
        <v>6.8131328392150775E-2</v>
      </c>
      <c r="H32" s="198">
        <f t="shared" ref="H32:V32" si="1">H33/H46</f>
        <v>6.3973635185032574E-2</v>
      </c>
      <c r="I32" s="198">
        <f t="shared" si="1"/>
        <v>9.3041145238594872E-2</v>
      </c>
      <c r="J32" s="198">
        <f t="shared" si="1"/>
        <v>9.5100104793622187E-2</v>
      </c>
      <c r="K32" s="198">
        <f t="shared" si="1"/>
        <v>8.5923185926252019E-2</v>
      </c>
      <c r="L32" s="198">
        <f t="shared" si="1"/>
        <v>4.6150136199217678E-2</v>
      </c>
      <c r="M32" s="198">
        <f t="shared" si="1"/>
        <v>4.9608842713887644E-2</v>
      </c>
      <c r="N32" s="198">
        <f t="shared" si="1"/>
        <v>2.8385698178002131E-2</v>
      </c>
      <c r="O32" s="198">
        <f t="shared" si="1"/>
        <v>3.824850366696745E-2</v>
      </c>
      <c r="P32" s="198">
        <f t="shared" si="1"/>
        <v>4.0958584993786198E-2</v>
      </c>
      <c r="Q32" s="198">
        <f t="shared" si="1"/>
        <v>4.5886326181160113E-2</v>
      </c>
      <c r="R32" s="198">
        <f t="shared" si="1"/>
        <v>3.4328198062700419E-2</v>
      </c>
      <c r="S32" s="198">
        <f t="shared" si="1"/>
        <v>3.8405425731319998E-2</v>
      </c>
      <c r="T32" s="198">
        <f t="shared" si="1"/>
        <v>2.5809365314168081E-2</v>
      </c>
      <c r="U32" s="198">
        <f t="shared" si="1"/>
        <v>3.4559757948995011E-2</v>
      </c>
      <c r="V32" s="198">
        <f t="shared" si="1"/>
        <v>3.3942210598903733E-2</v>
      </c>
      <c r="W32" s="210"/>
      <c r="X32" s="253"/>
      <c r="Y32" s="109"/>
    </row>
    <row r="33" spans="1:25" s="232" customFormat="1" ht="24" customHeight="1">
      <c r="A33" s="139" t="s">
        <v>459</v>
      </c>
      <c r="B33" s="139" t="s">
        <v>22</v>
      </c>
      <c r="C33" s="130" t="s">
        <v>407</v>
      </c>
      <c r="D33" s="130" t="s">
        <v>468</v>
      </c>
      <c r="E33" s="130" t="s">
        <v>394</v>
      </c>
      <c r="F33" s="246" t="s">
        <v>404</v>
      </c>
      <c r="G33" s="249">
        <v>269127290</v>
      </c>
      <c r="H33" s="249">
        <v>251289562</v>
      </c>
      <c r="I33" s="249">
        <v>473828181</v>
      </c>
      <c r="J33" s="249">
        <v>420598278</v>
      </c>
      <c r="K33" s="249">
        <v>474003732</v>
      </c>
      <c r="L33" s="249">
        <v>241129612</v>
      </c>
      <c r="M33" s="249">
        <v>310371534</v>
      </c>
      <c r="N33" s="249">
        <v>163442321</v>
      </c>
      <c r="O33" s="249">
        <v>263486158</v>
      </c>
      <c r="P33" s="249">
        <v>247305125</v>
      </c>
      <c r="Q33" s="249">
        <v>371216279</v>
      </c>
      <c r="R33" s="249">
        <v>238845550</v>
      </c>
      <c r="S33" s="249">
        <v>334975228</v>
      </c>
      <c r="T33" s="249">
        <v>207216156</v>
      </c>
      <c r="U33" s="249">
        <v>349169613</v>
      </c>
      <c r="V33" s="249">
        <v>286439463</v>
      </c>
      <c r="W33" s="247"/>
      <c r="X33" s="251"/>
      <c r="Y33" s="109"/>
    </row>
    <row r="34" spans="1:25" ht="27" customHeight="1">
      <c r="A34" s="131" t="s">
        <v>459</v>
      </c>
      <c r="B34" s="131" t="s">
        <v>22</v>
      </c>
      <c r="C34" s="130" t="s">
        <v>407</v>
      </c>
      <c r="D34" s="130" t="s">
        <v>468</v>
      </c>
      <c r="E34" s="217" t="s">
        <v>394</v>
      </c>
      <c r="F34" s="49" t="s">
        <v>26</v>
      </c>
      <c r="G34" s="50">
        <v>326247000000</v>
      </c>
      <c r="H34" s="50">
        <v>304623000000</v>
      </c>
      <c r="I34" s="50">
        <v>558070000000</v>
      </c>
      <c r="J34" s="50">
        <v>495376000000</v>
      </c>
      <c r="K34" s="50">
        <v>617968000000</v>
      </c>
      <c r="L34" s="50">
        <v>314365000000</v>
      </c>
      <c r="M34" s="50">
        <v>440591000000</v>
      </c>
      <c r="N34" s="50">
        <v>232016000000</v>
      </c>
      <c r="O34" s="50">
        <v>411921000000</v>
      </c>
      <c r="P34" s="50">
        <v>386624000000</v>
      </c>
      <c r="Q34" s="50">
        <v>580003000000</v>
      </c>
      <c r="R34" s="50">
        <v>373182000000</v>
      </c>
      <c r="S34" s="50">
        <v>530463000000</v>
      </c>
      <c r="T34" s="50">
        <v>328145000000</v>
      </c>
      <c r="U34" s="50">
        <v>577528000000</v>
      </c>
      <c r="V34" s="50">
        <v>473772000000</v>
      </c>
      <c r="W34" s="139"/>
      <c r="X34" s="146"/>
      <c r="Y34" s="109"/>
    </row>
    <row r="35" spans="1:25" s="47" customFormat="1" ht="28.5" customHeight="1">
      <c r="A35" s="201" t="s">
        <v>459</v>
      </c>
      <c r="B35" s="201" t="s">
        <v>22</v>
      </c>
      <c r="C35" s="225" t="s">
        <v>407</v>
      </c>
      <c r="D35" s="225" t="s">
        <v>468</v>
      </c>
      <c r="E35" s="217" t="s">
        <v>394</v>
      </c>
      <c r="F35" s="301" t="s">
        <v>405</v>
      </c>
      <c r="G35" s="302">
        <v>140999071</v>
      </c>
      <c r="H35" s="302">
        <v>131653667</v>
      </c>
      <c r="I35" s="302">
        <v>265980062</v>
      </c>
      <c r="J35" s="302">
        <v>236099836</v>
      </c>
      <c r="K35" s="302">
        <v>330290134</v>
      </c>
      <c r="L35" s="302">
        <v>168021318</v>
      </c>
      <c r="M35" s="302">
        <v>250086531</v>
      </c>
      <c r="N35" s="302">
        <v>131696108</v>
      </c>
      <c r="O35" s="302">
        <v>263486158</v>
      </c>
      <c r="P35" s="302">
        <v>247305125</v>
      </c>
      <c r="Q35" s="302">
        <v>430364291</v>
      </c>
      <c r="R35" s="302">
        <v>276902176</v>
      </c>
      <c r="S35" s="302">
        <v>424585248</v>
      </c>
      <c r="T35" s="302">
        <v>262649043</v>
      </c>
      <c r="U35" s="302">
        <v>490599793</v>
      </c>
      <c r="V35" s="302">
        <v>402460970</v>
      </c>
      <c r="W35" s="293"/>
      <c r="X35" s="304"/>
      <c r="Y35" s="252"/>
    </row>
    <row r="36" spans="1:25" s="232" customFormat="1" ht="25.5">
      <c r="A36" s="139" t="s">
        <v>459</v>
      </c>
      <c r="B36" s="139" t="s">
        <v>425</v>
      </c>
      <c r="C36" s="130" t="s">
        <v>481</v>
      </c>
      <c r="D36" s="225" t="s">
        <v>482</v>
      </c>
      <c r="E36" s="234" t="s">
        <v>394</v>
      </c>
      <c r="F36" s="246" t="s">
        <v>404</v>
      </c>
      <c r="G36" s="250">
        <v>143725258.40000001</v>
      </c>
      <c r="H36" s="250">
        <v>131943619.5</v>
      </c>
      <c r="I36" s="250">
        <v>198608451.5</v>
      </c>
      <c r="J36" s="250">
        <v>190245812</v>
      </c>
      <c r="K36" s="250">
        <v>209205794.80000001</v>
      </c>
      <c r="L36" s="250">
        <v>208662805.09999999</v>
      </c>
      <c r="M36" s="250">
        <v>486076788.10000002</v>
      </c>
      <c r="N36" s="250">
        <v>299950499.10000002</v>
      </c>
      <c r="O36" s="250">
        <v>303399270.5</v>
      </c>
      <c r="P36" s="250">
        <v>271526459.19999999</v>
      </c>
      <c r="Q36" s="250">
        <v>484753108.30000001</v>
      </c>
      <c r="R36" s="250">
        <v>279109062</v>
      </c>
      <c r="S36" s="250">
        <v>474300465.10000002</v>
      </c>
      <c r="T36" s="250">
        <v>285738325.39999998</v>
      </c>
      <c r="U36" s="250">
        <v>645018477.70000005</v>
      </c>
      <c r="V36" s="250">
        <v>344190457.30000001</v>
      </c>
      <c r="W36" s="247"/>
      <c r="X36" s="251"/>
      <c r="Y36" s="109"/>
    </row>
    <row r="37" spans="1:25" ht="25.5">
      <c r="A37" s="131" t="s">
        <v>459</v>
      </c>
      <c r="B37" s="131" t="s">
        <v>425</v>
      </c>
      <c r="C37" s="130" t="s">
        <v>481</v>
      </c>
      <c r="D37" s="130" t="s">
        <v>482</v>
      </c>
      <c r="E37" s="217" t="s">
        <v>394</v>
      </c>
      <c r="F37" s="49" t="s">
        <v>26</v>
      </c>
      <c r="G37" s="227">
        <v>174230000000</v>
      </c>
      <c r="H37" s="227">
        <v>159947000000</v>
      </c>
      <c r="I37" s="227">
        <v>233919000000</v>
      </c>
      <c r="J37" s="227">
        <v>224070000000</v>
      </c>
      <c r="K37" s="227">
        <v>272746000000</v>
      </c>
      <c r="L37" s="227">
        <v>272038000000</v>
      </c>
      <c r="M37" s="227">
        <v>690015000000</v>
      </c>
      <c r="N37" s="227">
        <v>425798000000</v>
      </c>
      <c r="O37" s="227">
        <v>474319000000</v>
      </c>
      <c r="P37" s="227">
        <v>424491000000</v>
      </c>
      <c r="Q37" s="227">
        <v>757398000000</v>
      </c>
      <c r="R37" s="227">
        <v>436091000000</v>
      </c>
      <c r="S37" s="227">
        <v>751097000000</v>
      </c>
      <c r="T37" s="227">
        <v>452492000000</v>
      </c>
      <c r="U37" s="227">
        <v>1066860000000</v>
      </c>
      <c r="V37" s="227">
        <v>569293000000</v>
      </c>
      <c r="W37" s="139"/>
      <c r="X37" s="146"/>
      <c r="Y37" s="109"/>
    </row>
    <row r="38" spans="1:25" ht="25.5">
      <c r="A38" s="131" t="s">
        <v>459</v>
      </c>
      <c r="B38" s="131" t="s">
        <v>425</v>
      </c>
      <c r="C38" s="130" t="s">
        <v>481</v>
      </c>
      <c r="D38" s="130" t="s">
        <v>482</v>
      </c>
      <c r="E38" s="217" t="s">
        <v>394</v>
      </c>
      <c r="F38" s="299" t="s">
        <v>405</v>
      </c>
      <c r="G38" s="300">
        <v>75299416.189999998</v>
      </c>
      <c r="H38" s="300">
        <v>69126871.870000005</v>
      </c>
      <c r="I38" s="300">
        <v>111487434.2</v>
      </c>
      <c r="J38" s="300">
        <v>106793126.3</v>
      </c>
      <c r="K38" s="300">
        <v>145776510.5</v>
      </c>
      <c r="L38" s="300">
        <v>145398150.40000001</v>
      </c>
      <c r="M38" s="300">
        <v>391663682.39999998</v>
      </c>
      <c r="N38" s="300">
        <v>241689625.80000001</v>
      </c>
      <c r="O38" s="300">
        <v>303399270.5</v>
      </c>
      <c r="P38" s="300">
        <v>271526459.19999999</v>
      </c>
      <c r="Q38" s="300">
        <v>561991591.60000002</v>
      </c>
      <c r="R38" s="300">
        <v>323581104.10000002</v>
      </c>
      <c r="S38" s="300">
        <v>601181710.70000005</v>
      </c>
      <c r="T38" s="300">
        <v>362176864.39999998</v>
      </c>
      <c r="U38" s="300">
        <v>906281416</v>
      </c>
      <c r="V38" s="300">
        <v>483603843.60000002</v>
      </c>
      <c r="W38" s="290"/>
      <c r="X38" s="303"/>
      <c r="Y38" s="109"/>
    </row>
    <row r="39" spans="1:25" s="232" customFormat="1" ht="25.5">
      <c r="A39" s="139" t="s">
        <v>459</v>
      </c>
      <c r="B39" s="139" t="s">
        <v>425</v>
      </c>
      <c r="C39" s="130" t="s">
        <v>488</v>
      </c>
      <c r="D39" s="130" t="s">
        <v>467</v>
      </c>
      <c r="E39" s="130" t="s">
        <v>394</v>
      </c>
      <c r="F39" s="246" t="s">
        <v>404</v>
      </c>
      <c r="G39" s="250">
        <v>338065821.80000001</v>
      </c>
      <c r="H39" s="250">
        <v>324139396.80000001</v>
      </c>
      <c r="I39" s="250">
        <v>508074020.5</v>
      </c>
      <c r="J39" s="250">
        <v>508523230.89999998</v>
      </c>
      <c r="K39" s="250">
        <v>606704133</v>
      </c>
      <c r="L39" s="250">
        <v>363535251.39999998</v>
      </c>
      <c r="M39" s="250">
        <v>278476060.60000002</v>
      </c>
      <c r="N39" s="250">
        <v>144001905.59999999</v>
      </c>
      <c r="O39" s="250">
        <v>247357529.80000001</v>
      </c>
      <c r="P39" s="250">
        <v>194665766.80000001</v>
      </c>
      <c r="Q39" s="250">
        <v>433130436.69999999</v>
      </c>
      <c r="R39" s="250">
        <v>297789408.69999999</v>
      </c>
      <c r="S39" s="250">
        <v>478508894.80000001</v>
      </c>
      <c r="T39" s="250">
        <v>278209798.5</v>
      </c>
      <c r="U39" s="250">
        <v>600286395.10000002</v>
      </c>
      <c r="V39" s="250">
        <v>453768833.5</v>
      </c>
      <c r="W39" s="247"/>
      <c r="X39" s="251"/>
      <c r="Y39" s="109"/>
    </row>
    <row r="40" spans="1:25" ht="25.5">
      <c r="A40" s="131" t="s">
        <v>459</v>
      </c>
      <c r="B40" s="131" t="s">
        <v>425</v>
      </c>
      <c r="C40" s="130" t="s">
        <v>488</v>
      </c>
      <c r="D40" s="130" t="s">
        <v>467</v>
      </c>
      <c r="E40" s="217" t="s">
        <v>394</v>
      </c>
      <c r="F40" s="49" t="s">
        <v>26</v>
      </c>
      <c r="G40" s="227">
        <v>409817000000</v>
      </c>
      <c r="H40" s="227">
        <v>392935000000</v>
      </c>
      <c r="I40" s="227">
        <v>598405000000</v>
      </c>
      <c r="J40" s="227">
        <v>598934000000</v>
      </c>
      <c r="K40" s="227">
        <v>790972000000</v>
      </c>
      <c r="L40" s="227">
        <v>473948000000</v>
      </c>
      <c r="M40" s="227">
        <v>395313000000</v>
      </c>
      <c r="N40" s="227">
        <v>204419000000</v>
      </c>
      <c r="O40" s="227">
        <v>386706000000</v>
      </c>
      <c r="P40" s="227">
        <v>304331000000</v>
      </c>
      <c r="Q40" s="227">
        <v>676740000000</v>
      </c>
      <c r="R40" s="227">
        <v>465278000000</v>
      </c>
      <c r="S40" s="227">
        <v>757762000000</v>
      </c>
      <c r="T40" s="227">
        <v>440570000000</v>
      </c>
      <c r="U40" s="227">
        <v>992876000000</v>
      </c>
      <c r="V40" s="227">
        <v>750536000000</v>
      </c>
      <c r="W40" s="139"/>
      <c r="X40" s="146"/>
      <c r="Y40" s="109"/>
    </row>
    <row r="41" spans="1:25" ht="25.5">
      <c r="A41" s="131" t="s">
        <v>459</v>
      </c>
      <c r="B41" s="131" t="s">
        <v>425</v>
      </c>
      <c r="C41" s="130" t="s">
        <v>488</v>
      </c>
      <c r="D41" s="130" t="s">
        <v>467</v>
      </c>
      <c r="E41" s="217" t="s">
        <v>394</v>
      </c>
      <c r="F41" s="299" t="s">
        <v>405</v>
      </c>
      <c r="G41" s="300">
        <v>177116808.19999999</v>
      </c>
      <c r="H41" s="300">
        <v>169820584.19999999</v>
      </c>
      <c r="I41" s="300">
        <v>285203718.69999999</v>
      </c>
      <c r="J41" s="300">
        <v>285455879.69999999</v>
      </c>
      <c r="K41" s="300">
        <v>422756986.80000001</v>
      </c>
      <c r="L41" s="300">
        <v>253314686.90000001</v>
      </c>
      <c r="M41" s="300">
        <v>224386274</v>
      </c>
      <c r="N41" s="300">
        <v>116031701.2</v>
      </c>
      <c r="O41" s="300">
        <v>247357529.80000001</v>
      </c>
      <c r="P41" s="300">
        <v>194665766.80000001</v>
      </c>
      <c r="Q41" s="300">
        <v>502143584.69999999</v>
      </c>
      <c r="R41" s="300">
        <v>345237897.19999999</v>
      </c>
      <c r="S41" s="300">
        <v>606515947.39999998</v>
      </c>
      <c r="T41" s="300">
        <v>352634363.39999998</v>
      </c>
      <c r="U41" s="300">
        <v>843430728</v>
      </c>
      <c r="V41" s="300">
        <v>637566635.89999998</v>
      </c>
      <c r="W41" s="290"/>
      <c r="X41" s="303"/>
      <c r="Y41" s="109"/>
    </row>
    <row r="42" spans="1:25" ht="21" customHeight="1">
      <c r="A42" s="131" t="s">
        <v>459</v>
      </c>
      <c r="B42" s="139" t="s">
        <v>425</v>
      </c>
      <c r="C42" s="130" t="s">
        <v>407</v>
      </c>
      <c r="D42" s="224" t="s">
        <v>471</v>
      </c>
      <c r="E42" s="130" t="s">
        <v>20</v>
      </c>
      <c r="F42" s="197" t="s">
        <v>463</v>
      </c>
      <c r="G42" s="198">
        <f>G43/G46</f>
        <v>0.12196855362202493</v>
      </c>
      <c r="H42" s="198">
        <f t="shared" ref="H42:V42" si="2">H43/H46</f>
        <v>0.11611022864079594</v>
      </c>
      <c r="I42" s="198">
        <f t="shared" si="2"/>
        <v>0.13876453352110169</v>
      </c>
      <c r="J42" s="198">
        <f t="shared" si="2"/>
        <v>0.15799638914909936</v>
      </c>
      <c r="K42" s="198">
        <f t="shared" si="2"/>
        <v>0.14790090390436408</v>
      </c>
      <c r="L42" s="198">
        <f t="shared" si="2"/>
        <v>0.10951379227700433</v>
      </c>
      <c r="M42" s="198">
        <f t="shared" si="2"/>
        <v>0.12220380370840658</v>
      </c>
      <c r="N42" s="198">
        <f t="shared" si="2"/>
        <v>7.7103034825668104E-2</v>
      </c>
      <c r="O42" s="198">
        <f t="shared" si="2"/>
        <v>7.9949640071346015E-2</v>
      </c>
      <c r="P42" s="198">
        <f t="shared" si="2"/>
        <v>7.721058717268145E-2</v>
      </c>
      <c r="Q42" s="198">
        <f t="shared" si="2"/>
        <v>0.11346028210578804</v>
      </c>
      <c r="R42" s="198">
        <f t="shared" si="2"/>
        <v>8.2915025899618286E-2</v>
      </c>
      <c r="S42" s="198">
        <f t="shared" si="2"/>
        <v>0.10924106039144643</v>
      </c>
      <c r="T42" s="198">
        <f t="shared" si="2"/>
        <v>7.0241352925173875E-2</v>
      </c>
      <c r="U42" s="198">
        <f t="shared" si="2"/>
        <v>0.12325653029716528</v>
      </c>
      <c r="V42" s="198">
        <f t="shared" si="2"/>
        <v>9.4555764106746862E-2</v>
      </c>
      <c r="W42" s="210"/>
      <c r="X42" s="253"/>
      <c r="Y42" s="109"/>
    </row>
    <row r="43" spans="1:25" s="232" customFormat="1">
      <c r="A43" s="139" t="s">
        <v>459</v>
      </c>
      <c r="B43" s="139" t="s">
        <v>425</v>
      </c>
      <c r="C43" s="130" t="s">
        <v>407</v>
      </c>
      <c r="D43" s="130" t="s">
        <v>468</v>
      </c>
      <c r="E43" s="130" t="s">
        <v>394</v>
      </c>
      <c r="F43" s="246" t="s">
        <v>404</v>
      </c>
      <c r="G43" s="250">
        <v>481791080.19999999</v>
      </c>
      <c r="H43" s="250">
        <v>456083016.30000001</v>
      </c>
      <c r="I43" s="250">
        <v>706682471.89999998</v>
      </c>
      <c r="J43" s="250">
        <v>698769042.89999998</v>
      </c>
      <c r="K43" s="250">
        <v>815909927.70000005</v>
      </c>
      <c r="L43" s="250">
        <v>572198056.5</v>
      </c>
      <c r="M43" s="250">
        <v>764552848.70000005</v>
      </c>
      <c r="N43" s="250">
        <v>443952404.80000001</v>
      </c>
      <c r="O43" s="250">
        <v>550756800.29999995</v>
      </c>
      <c r="P43" s="250">
        <v>466192226</v>
      </c>
      <c r="Q43" s="250">
        <v>917883544.89999998</v>
      </c>
      <c r="R43" s="250">
        <v>576898470.70000005</v>
      </c>
      <c r="S43" s="250">
        <v>952809360</v>
      </c>
      <c r="T43" s="250">
        <v>563948123.79999995</v>
      </c>
      <c r="U43" s="250">
        <v>1245304873</v>
      </c>
      <c r="V43" s="250">
        <v>797959290.70000005</v>
      </c>
      <c r="W43" s="247"/>
      <c r="X43" s="251"/>
      <c r="Y43" s="109"/>
    </row>
    <row r="44" spans="1:25" ht="25.5">
      <c r="A44" s="131" t="s">
        <v>459</v>
      </c>
      <c r="B44" s="131" t="s">
        <v>425</v>
      </c>
      <c r="C44" s="130" t="s">
        <v>407</v>
      </c>
      <c r="D44" s="130" t="s">
        <v>468</v>
      </c>
      <c r="E44" s="217" t="s">
        <v>394</v>
      </c>
      <c r="F44" s="49" t="s">
        <v>26</v>
      </c>
      <c r="G44" s="227">
        <v>584046000000</v>
      </c>
      <c r="H44" s="227">
        <v>552882000000</v>
      </c>
      <c r="I44" s="227">
        <v>832324000000</v>
      </c>
      <c r="J44" s="227">
        <v>823003000000</v>
      </c>
      <c r="K44" s="227">
        <v>1063720000000</v>
      </c>
      <c r="L44" s="227">
        <v>745986000000</v>
      </c>
      <c r="M44" s="227">
        <v>1085330000000</v>
      </c>
      <c r="N44" s="227">
        <v>630217000000</v>
      </c>
      <c r="O44" s="227">
        <v>861026000000</v>
      </c>
      <c r="P44" s="227">
        <v>728822000000</v>
      </c>
      <c r="Q44" s="227">
        <v>1434140000000</v>
      </c>
      <c r="R44" s="227">
        <v>901369000000</v>
      </c>
      <c r="S44" s="227">
        <v>1508860000000</v>
      </c>
      <c r="T44" s="227">
        <v>893063000000</v>
      </c>
      <c r="U44" s="227">
        <v>2059740000000</v>
      </c>
      <c r="V44" s="227">
        <v>1319830000000</v>
      </c>
      <c r="W44" s="139"/>
      <c r="X44" s="146"/>
      <c r="Y44" s="109"/>
    </row>
    <row r="45" spans="1:25" s="47" customFormat="1" ht="25.5">
      <c r="A45" s="201" t="s">
        <v>459</v>
      </c>
      <c r="B45" s="201" t="s">
        <v>425</v>
      </c>
      <c r="C45" s="225" t="s">
        <v>407</v>
      </c>
      <c r="D45" s="225" t="s">
        <v>468</v>
      </c>
      <c r="E45" s="201" t="s">
        <v>394</v>
      </c>
      <c r="F45" s="301" t="s">
        <v>427</v>
      </c>
      <c r="G45" s="302">
        <v>252416224.40000001</v>
      </c>
      <c r="H45" s="302">
        <v>238947456.09999999</v>
      </c>
      <c r="I45" s="302">
        <v>396691152.80000001</v>
      </c>
      <c r="J45" s="302">
        <v>392249006</v>
      </c>
      <c r="K45" s="302">
        <v>568533497.29999995</v>
      </c>
      <c r="L45" s="302">
        <v>398712837.19999999</v>
      </c>
      <c r="M45" s="302">
        <v>616049956.39999998</v>
      </c>
      <c r="N45" s="302">
        <v>357721327</v>
      </c>
      <c r="O45" s="302">
        <v>550756800.29999995</v>
      </c>
      <c r="P45" s="302">
        <v>466192226</v>
      </c>
      <c r="Q45" s="302">
        <v>1064135176</v>
      </c>
      <c r="R45" s="302">
        <v>668819001.29999995</v>
      </c>
      <c r="S45" s="302">
        <v>1207697658</v>
      </c>
      <c r="T45" s="302">
        <v>714811227.79999995</v>
      </c>
      <c r="U45" s="302">
        <v>1749712144</v>
      </c>
      <c r="V45" s="302">
        <v>1121170480</v>
      </c>
      <c r="W45" s="293"/>
      <c r="X45" s="304"/>
      <c r="Y45" s="252"/>
    </row>
    <row r="46" spans="1:25" s="232" customFormat="1" ht="21.75" customHeight="1">
      <c r="A46" s="139" t="s">
        <v>459</v>
      </c>
      <c r="B46" s="139" t="s">
        <v>473</v>
      </c>
      <c r="C46" s="130" t="s">
        <v>426</v>
      </c>
      <c r="D46" s="130" t="s">
        <v>475</v>
      </c>
      <c r="E46" s="94" t="s">
        <v>394</v>
      </c>
      <c r="F46" s="246" t="s">
        <v>404</v>
      </c>
      <c r="G46" s="250">
        <v>3950125388</v>
      </c>
      <c r="H46" s="250">
        <v>3928017554</v>
      </c>
      <c r="I46" s="250">
        <v>5092673567</v>
      </c>
      <c r="J46" s="250">
        <v>4422689953</v>
      </c>
      <c r="K46" s="250">
        <v>5516598656</v>
      </c>
      <c r="L46" s="250">
        <v>5224894916</v>
      </c>
      <c r="M46" s="250">
        <v>6256375215</v>
      </c>
      <c r="N46" s="250">
        <v>5757910902</v>
      </c>
      <c r="O46" s="250">
        <v>6888796495</v>
      </c>
      <c r="P46" s="250">
        <v>6037931365</v>
      </c>
      <c r="Q46" s="250">
        <v>8089910653</v>
      </c>
      <c r="R46" s="250">
        <v>6957707176</v>
      </c>
      <c r="S46" s="250">
        <v>8722080842</v>
      </c>
      <c r="T46" s="250">
        <v>8028719555</v>
      </c>
      <c r="U46" s="250">
        <v>10103358175</v>
      </c>
      <c r="V46" s="250">
        <v>8439033815</v>
      </c>
      <c r="W46" s="247"/>
      <c r="X46" s="251"/>
      <c r="Y46" s="109"/>
    </row>
    <row r="47" spans="1:25" ht="25.5">
      <c r="A47" s="131" t="s">
        <v>459</v>
      </c>
      <c r="B47" s="131" t="s">
        <v>23</v>
      </c>
      <c r="C47" s="130" t="s">
        <v>426</v>
      </c>
      <c r="D47" s="217" t="s">
        <v>475</v>
      </c>
      <c r="E47" s="94" t="s">
        <v>394</v>
      </c>
      <c r="F47" s="49" t="s">
        <v>26</v>
      </c>
      <c r="G47" s="227">
        <v>4788500000000</v>
      </c>
      <c r="H47" s="227">
        <v>4761700000000</v>
      </c>
      <c r="I47" s="227">
        <v>5998100000000</v>
      </c>
      <c r="J47" s="227">
        <v>5209000000000</v>
      </c>
      <c r="K47" s="227">
        <v>7192100000000</v>
      </c>
      <c r="L47" s="227">
        <v>6811800000000</v>
      </c>
      <c r="M47" s="227">
        <v>8881300000000</v>
      </c>
      <c r="N47" s="227">
        <v>8173700000000</v>
      </c>
      <c r="O47" s="227">
        <v>10769600000000</v>
      </c>
      <c r="P47" s="227">
        <v>9439400000000</v>
      </c>
      <c r="Q47" s="227">
        <v>12640000000000</v>
      </c>
      <c r="R47" s="227">
        <v>10871000000000</v>
      </c>
      <c r="S47" s="227">
        <v>13812200000000</v>
      </c>
      <c r="T47" s="227">
        <v>12714200000000</v>
      </c>
      <c r="U47" s="227">
        <v>16711000000000</v>
      </c>
      <c r="V47" s="227">
        <v>13958200000000</v>
      </c>
      <c r="W47" s="139"/>
      <c r="X47" s="146"/>
    </row>
    <row r="48" spans="1:25" s="47" customFormat="1" ht="25.5">
      <c r="A48" s="132" t="s">
        <v>459</v>
      </c>
      <c r="B48" s="132" t="s">
        <v>23</v>
      </c>
      <c r="C48" s="129" t="s">
        <v>426</v>
      </c>
      <c r="D48" s="217" t="s">
        <v>475</v>
      </c>
      <c r="E48" s="200" t="s">
        <v>394</v>
      </c>
      <c r="F48" s="305" t="s">
        <v>427</v>
      </c>
      <c r="G48" s="306">
        <v>2069518879</v>
      </c>
      <c r="H48" s="306">
        <v>2057936315</v>
      </c>
      <c r="I48" s="306">
        <v>2858735894</v>
      </c>
      <c r="J48" s="306">
        <v>2482645383</v>
      </c>
      <c r="K48" s="306">
        <v>3844016381</v>
      </c>
      <c r="L48" s="306">
        <v>3640754548</v>
      </c>
      <c r="M48" s="306">
        <v>5041168422</v>
      </c>
      <c r="N48" s="306">
        <v>4639523306</v>
      </c>
      <c r="O48" s="306">
        <v>6888796495</v>
      </c>
      <c r="P48" s="306">
        <v>6037931365</v>
      </c>
      <c r="Q48" s="306">
        <v>9378922354</v>
      </c>
      <c r="R48" s="306">
        <v>8066318427</v>
      </c>
      <c r="S48" s="306">
        <v>11055345433</v>
      </c>
      <c r="T48" s="306">
        <v>10176501419</v>
      </c>
      <c r="U48" s="306">
        <v>14195695271</v>
      </c>
      <c r="V48" s="306">
        <v>11857240963</v>
      </c>
      <c r="W48" s="284"/>
      <c r="X48" s="307"/>
    </row>
    <row r="49" spans="1:25" s="107" customFormat="1">
      <c r="A49" s="139" t="s">
        <v>456</v>
      </c>
      <c r="B49" s="139" t="s">
        <v>434</v>
      </c>
      <c r="C49" s="130" t="s">
        <v>409</v>
      </c>
      <c r="D49" s="128" t="s">
        <v>479</v>
      </c>
      <c r="E49" s="228" t="s">
        <v>394</v>
      </c>
      <c r="F49" s="222" t="s">
        <v>396</v>
      </c>
      <c r="G49" s="213"/>
      <c r="H49" s="214">
        <v>0.03</v>
      </c>
      <c r="I49" s="214"/>
      <c r="J49" s="214">
        <v>0.05</v>
      </c>
      <c r="K49" s="214"/>
      <c r="L49" s="214">
        <v>0.05</v>
      </c>
      <c r="M49" s="214"/>
      <c r="N49" s="214">
        <v>0.06</v>
      </c>
      <c r="O49" s="214"/>
      <c r="P49" s="214">
        <v>0.06</v>
      </c>
      <c r="Q49" s="214"/>
      <c r="R49" s="214">
        <v>0.03</v>
      </c>
      <c r="S49" s="214"/>
      <c r="T49" s="214">
        <v>0.04</v>
      </c>
      <c r="U49" s="214"/>
      <c r="V49" s="214">
        <v>0.04</v>
      </c>
      <c r="W49" s="254"/>
      <c r="X49" s="213"/>
      <c r="Y49" s="109"/>
    </row>
    <row r="50" spans="1:25" s="110" customFormat="1" ht="15.75" customHeight="1">
      <c r="A50" s="139" t="s">
        <v>456</v>
      </c>
      <c r="B50" s="139" t="s">
        <v>434</v>
      </c>
      <c r="C50" s="130" t="s">
        <v>409</v>
      </c>
      <c r="D50" s="139" t="s">
        <v>479</v>
      </c>
      <c r="E50" s="130" t="s">
        <v>394</v>
      </c>
      <c r="F50" s="315" t="s">
        <v>406</v>
      </c>
      <c r="G50" s="316"/>
      <c r="H50" s="317">
        <v>150</v>
      </c>
      <c r="I50" s="316"/>
      <c r="J50" s="317">
        <v>265</v>
      </c>
      <c r="K50" s="316"/>
      <c r="L50" s="317">
        <v>351</v>
      </c>
      <c r="M50" s="316"/>
      <c r="N50" s="317">
        <v>421</v>
      </c>
      <c r="O50" s="316"/>
      <c r="P50" s="317">
        <v>410</v>
      </c>
      <c r="Q50" s="316"/>
      <c r="R50" s="317">
        <v>264</v>
      </c>
      <c r="S50" s="316"/>
      <c r="T50" s="317">
        <v>302</v>
      </c>
      <c r="U50" s="316"/>
      <c r="V50" s="317">
        <v>280</v>
      </c>
      <c r="W50" s="318"/>
      <c r="X50" s="316"/>
    </row>
    <row r="51" spans="1:25">
      <c r="A51" s="139" t="s">
        <v>456</v>
      </c>
      <c r="B51" s="139" t="s">
        <v>434</v>
      </c>
      <c r="C51" s="130" t="s">
        <v>409</v>
      </c>
      <c r="D51" s="139" t="s">
        <v>479</v>
      </c>
      <c r="E51" s="130" t="s">
        <v>394</v>
      </c>
      <c r="F51" s="384" t="s">
        <v>558</v>
      </c>
      <c r="G51" s="384"/>
      <c r="H51" s="385">
        <v>74.736075328251218</v>
      </c>
      <c r="I51" s="385"/>
      <c r="J51" s="385">
        <v>146.82202886713165</v>
      </c>
      <c r="K51" s="385"/>
      <c r="L51" s="385">
        <v>240.66672872101557</v>
      </c>
      <c r="M51" s="385"/>
      <c r="N51" s="385">
        <v>339.22708318900305</v>
      </c>
      <c r="O51" s="385"/>
      <c r="P51" s="385">
        <v>423.12</v>
      </c>
      <c r="Q51" s="385"/>
      <c r="R51" s="385">
        <v>322.28605441713478</v>
      </c>
      <c r="S51" s="385"/>
      <c r="T51" s="385">
        <v>408.81837219526034</v>
      </c>
      <c r="U51" s="385"/>
      <c r="V51" s="385">
        <v>427.24675788699295</v>
      </c>
      <c r="W51" s="384"/>
      <c r="X51" s="384"/>
    </row>
    <row r="52" spans="1:25">
      <c r="C52" s="109"/>
      <c r="D52" s="111"/>
    </row>
    <row r="53" spans="1:25">
      <c r="C53" s="109"/>
      <c r="D53" s="111"/>
    </row>
    <row r="54" spans="1:25">
      <c r="C54" s="109"/>
      <c r="D54" s="111"/>
    </row>
    <row r="55" spans="1:25">
      <c r="C55" s="109"/>
      <c r="D55" s="111"/>
    </row>
    <row r="56" spans="1:25">
      <c r="C56" s="109"/>
      <c r="D56" s="111"/>
    </row>
    <row r="57" spans="1:25">
      <c r="C57" s="109"/>
      <c r="D57" s="111"/>
    </row>
    <row r="58" spans="1:25">
      <c r="C58" s="109"/>
      <c r="D58" s="111"/>
    </row>
    <row r="59" spans="1:25">
      <c r="C59" s="109"/>
      <c r="D59" s="111"/>
    </row>
    <row r="60" spans="1:25">
      <c r="C60" s="109"/>
      <c r="D60" s="111"/>
    </row>
    <row r="61" spans="1:25">
      <c r="C61" s="109"/>
      <c r="D61" s="111"/>
    </row>
    <row r="62" spans="1:25">
      <c r="C62" s="109"/>
      <c r="D62" s="111"/>
    </row>
    <row r="69" ht="14.25" customHeight="1"/>
  </sheetData>
  <mergeCells count="11">
    <mergeCell ref="Y7:Y10"/>
    <mergeCell ref="S1:T1"/>
    <mergeCell ref="U1:V1"/>
    <mergeCell ref="W1:X1"/>
    <mergeCell ref="Y3:Y6"/>
    <mergeCell ref="Q1:R1"/>
    <mergeCell ref="G1:H1"/>
    <mergeCell ref="I1:J1"/>
    <mergeCell ref="K1:L1"/>
    <mergeCell ref="M1:N1"/>
    <mergeCell ref="O1:P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8:AD42"/>
  <sheetViews>
    <sheetView workbookViewId="0">
      <selection activeCell="V22" sqref="V22"/>
    </sheetView>
  </sheetViews>
  <sheetFormatPr defaultColWidth="8.85546875" defaultRowHeight="15"/>
  <sheetData>
    <row r="8" spans="23:26">
      <c r="W8" t="s">
        <v>423</v>
      </c>
      <c r="X8" t="s">
        <v>422</v>
      </c>
      <c r="Y8" t="s">
        <v>1</v>
      </c>
      <c r="Z8" t="s">
        <v>15</v>
      </c>
    </row>
    <row r="9" spans="23:26" ht="16.5">
      <c r="W9">
        <v>2007</v>
      </c>
      <c r="X9" s="71">
        <v>0.12280000000000001</v>
      </c>
      <c r="Y9" s="62">
        <v>11211.778839999999</v>
      </c>
      <c r="Z9" s="62">
        <v>11243.949329999999</v>
      </c>
    </row>
    <row r="10" spans="23:26" ht="16.5">
      <c r="W10">
        <v>2008</v>
      </c>
      <c r="X10" s="71">
        <v>0.1686</v>
      </c>
      <c r="Y10" s="62">
        <v>13553.74008</v>
      </c>
      <c r="Z10" s="62">
        <v>12327.33697</v>
      </c>
    </row>
    <row r="11" spans="23:26" ht="16.5">
      <c r="W11">
        <v>2009</v>
      </c>
      <c r="X11" s="71">
        <v>0.1211</v>
      </c>
      <c r="Y11" s="62">
        <v>19152.85972</v>
      </c>
      <c r="Z11" s="62">
        <v>17944.070179999999</v>
      </c>
    </row>
    <row r="12" spans="23:26" ht="16.5">
      <c r="W12">
        <v>2010</v>
      </c>
      <c r="X12" s="71">
        <v>9.2899999999999996E-2</v>
      </c>
      <c r="Y12" s="62">
        <v>24090.991320000001</v>
      </c>
      <c r="Z12" s="62">
        <v>22548.25978</v>
      </c>
    </row>
    <row r="13" spans="23:26" ht="16.5">
      <c r="W13">
        <v>2011</v>
      </c>
      <c r="X13" s="71">
        <v>9.1499999999999998E-2</v>
      </c>
      <c r="Y13" s="62">
        <v>23670.708979999999</v>
      </c>
      <c r="Z13" s="62">
        <v>22137.664940000002</v>
      </c>
    </row>
    <row r="14" spans="23:26" ht="16.5">
      <c r="W14">
        <v>2012</v>
      </c>
      <c r="X14" s="71">
        <v>9.35E-2</v>
      </c>
      <c r="Y14" s="62">
        <v>36371.969990000005</v>
      </c>
      <c r="Z14" s="62">
        <v>31650.265649999998</v>
      </c>
    </row>
    <row r="15" spans="23:26" ht="16.5">
      <c r="W15">
        <v>2013</v>
      </c>
      <c r="X15" s="71">
        <v>8.6599999999999996E-2</v>
      </c>
      <c r="Y15" s="62">
        <v>10563.938840000001</v>
      </c>
      <c r="Z15" s="62">
        <v>9240.9156079999993</v>
      </c>
    </row>
    <row r="16" spans="23:26" ht="16.5">
      <c r="W16">
        <v>2014</v>
      </c>
      <c r="X16" s="71">
        <v>0.1095</v>
      </c>
      <c r="Y16" s="62">
        <v>16035.210070000001</v>
      </c>
      <c r="Z16" s="62">
        <v>14052.04384</v>
      </c>
    </row>
    <row r="22" spans="2:27">
      <c r="B22" s="70"/>
    </row>
    <row r="23" spans="2:27">
      <c r="L23" s="431" t="s">
        <v>421</v>
      </c>
      <c r="M23" s="431"/>
      <c r="N23" s="431"/>
      <c r="O23" s="431"/>
      <c r="P23" s="431"/>
      <c r="Q23" s="431"/>
      <c r="R23" s="431"/>
      <c r="S23" s="431"/>
    </row>
    <row r="24" spans="2:27">
      <c r="L24" s="83">
        <v>2007</v>
      </c>
      <c r="M24" s="84">
        <v>2008</v>
      </c>
      <c r="N24" s="84">
        <v>2009</v>
      </c>
      <c r="O24" s="82">
        <v>2010</v>
      </c>
      <c r="P24" s="84">
        <v>2011</v>
      </c>
      <c r="Q24" s="84">
        <v>2012</v>
      </c>
      <c r="R24" s="84">
        <v>2013</v>
      </c>
      <c r="S24" s="84">
        <v>2014</v>
      </c>
      <c r="U24" s="89"/>
      <c r="V24" s="90"/>
      <c r="W24" s="89"/>
      <c r="X24" s="90"/>
      <c r="Y24" s="89"/>
      <c r="Z24" s="90"/>
      <c r="AA24" s="89"/>
    </row>
    <row r="25" spans="2:27" ht="16.5">
      <c r="K25" t="s">
        <v>15</v>
      </c>
      <c r="L25" s="92">
        <v>3.3590314383518491E-2</v>
      </c>
      <c r="M25" s="92">
        <v>4.3015860030300591E-2</v>
      </c>
      <c r="N25" s="92">
        <v>3.9936268288086753E-2</v>
      </c>
      <c r="O25" s="92">
        <v>5.2093633302248574E-2</v>
      </c>
      <c r="P25" s="92">
        <v>4.4970113568026618E-2</v>
      </c>
      <c r="Q25" s="92">
        <v>4.0115091789197477E-2</v>
      </c>
      <c r="R25" s="92">
        <v>3.5589526251507124E-2</v>
      </c>
      <c r="S25" s="92">
        <v>4.0785528868736376E-2</v>
      </c>
      <c r="U25" s="88"/>
      <c r="W25" s="88"/>
      <c r="Y25" s="88"/>
      <c r="AA25" s="88"/>
    </row>
    <row r="26" spans="2:27" ht="16.5">
      <c r="K26" t="s">
        <v>1</v>
      </c>
      <c r="L26" s="93">
        <v>3.6385089276391357E-2</v>
      </c>
      <c r="M26" s="93">
        <v>3.8998857653829849E-2</v>
      </c>
      <c r="N26" s="93">
        <v>3.7922968075926107E-2</v>
      </c>
      <c r="O26" s="93">
        <v>7.7693036537076043E-2</v>
      </c>
      <c r="P26" s="93">
        <v>4.404242028636092E-2</v>
      </c>
      <c r="Q26" s="93">
        <v>5.9920699883000653E-2</v>
      </c>
      <c r="R26" s="93">
        <v>5.4379278724795324E-2</v>
      </c>
      <c r="S26" s="93">
        <v>6.3841988623932894E-2</v>
      </c>
    </row>
    <row r="27" spans="2:27">
      <c r="L27" s="87" t="s">
        <v>424</v>
      </c>
    </row>
    <row r="29" spans="2:27">
      <c r="L29" s="432">
        <v>2007</v>
      </c>
      <c r="M29" s="433"/>
      <c r="N29" s="84">
        <v>2008</v>
      </c>
      <c r="O29" s="85"/>
      <c r="P29" s="84">
        <v>2009</v>
      </c>
      <c r="Q29" s="85"/>
      <c r="R29" s="82">
        <v>2010</v>
      </c>
      <c r="S29" s="82"/>
      <c r="T29" s="84">
        <v>2011</v>
      </c>
      <c r="U29" s="85"/>
      <c r="V29" s="84">
        <v>2012</v>
      </c>
      <c r="W29" s="85"/>
      <c r="X29" s="429">
        <v>2013</v>
      </c>
      <c r="Y29" s="430"/>
      <c r="Z29" s="429">
        <v>2014</v>
      </c>
      <c r="AA29" s="430"/>
    </row>
    <row r="30" spans="2:27">
      <c r="L30" s="78" t="s">
        <v>1</v>
      </c>
      <c r="M30" s="78" t="s">
        <v>2</v>
      </c>
      <c r="N30" s="78" t="s">
        <v>1</v>
      </c>
      <c r="O30" s="78" t="s">
        <v>2</v>
      </c>
      <c r="P30" s="78" t="s">
        <v>1</v>
      </c>
      <c r="Q30" s="78" t="s">
        <v>2</v>
      </c>
      <c r="R30" s="78" t="s">
        <v>1</v>
      </c>
      <c r="S30" s="78" t="s">
        <v>2</v>
      </c>
      <c r="T30" s="78" t="s">
        <v>1</v>
      </c>
      <c r="U30" s="78" t="s">
        <v>2</v>
      </c>
      <c r="V30" s="78" t="s">
        <v>1</v>
      </c>
      <c r="W30" s="78" t="s">
        <v>2</v>
      </c>
      <c r="X30" s="78" t="s">
        <v>1</v>
      </c>
      <c r="Y30" s="78" t="s">
        <v>2</v>
      </c>
      <c r="Z30" s="78" t="s">
        <v>1</v>
      </c>
      <c r="AA30" s="78" t="s">
        <v>2</v>
      </c>
    </row>
    <row r="31" spans="2:27" ht="16.5">
      <c r="L31" s="62">
        <v>11211.778839999999</v>
      </c>
      <c r="M31" s="62">
        <v>11243.949329999999</v>
      </c>
      <c r="N31" s="62">
        <v>13553.74008</v>
      </c>
      <c r="O31" s="62">
        <v>12327.33697</v>
      </c>
      <c r="P31" s="62">
        <v>19152.85972</v>
      </c>
      <c r="Q31" s="62">
        <v>17944.070179999999</v>
      </c>
      <c r="R31" s="62">
        <v>24090.991320000001</v>
      </c>
      <c r="S31" s="62">
        <v>22548.25978</v>
      </c>
      <c r="T31" s="62">
        <v>23670.708979999999</v>
      </c>
      <c r="U31" s="62">
        <v>22137.664940000002</v>
      </c>
      <c r="V31" s="62">
        <v>36371.969990000005</v>
      </c>
      <c r="W31" s="62">
        <v>31650.265649999998</v>
      </c>
      <c r="X31" s="62">
        <v>10563.938840000001</v>
      </c>
      <c r="Y31" s="62">
        <v>9240.9156079999993</v>
      </c>
      <c r="Z31" s="62">
        <v>16035.210070000001</v>
      </c>
      <c r="AA31" s="62">
        <v>14052.04384</v>
      </c>
    </row>
    <row r="32" spans="2:27" ht="16.5">
      <c r="L32" s="91"/>
      <c r="M32" s="92">
        <v>3.3590314383518491E-2</v>
      </c>
      <c r="N32" s="92"/>
      <c r="O32" s="92">
        <v>4.3015860030300591E-2</v>
      </c>
      <c r="P32" s="92"/>
      <c r="Q32" s="92">
        <v>3.9936268288086753E-2</v>
      </c>
      <c r="R32" s="92"/>
      <c r="S32" s="92">
        <v>5.2093633302248574E-2</v>
      </c>
      <c r="T32" s="92"/>
      <c r="U32" s="92">
        <v>4.4970113568026618E-2</v>
      </c>
      <c r="V32" s="92"/>
      <c r="W32" s="92">
        <v>4.0115091789197477E-2</v>
      </c>
      <c r="X32" s="92"/>
      <c r="Y32" s="92">
        <v>3.5589526251507124E-2</v>
      </c>
      <c r="Z32" s="92"/>
      <c r="AA32" s="92">
        <v>4.0785528868736376E-2</v>
      </c>
    </row>
    <row r="42" spans="23:30">
      <c r="W42" s="86"/>
      <c r="X42" s="86"/>
      <c r="Y42" s="86"/>
      <c r="Z42" s="86"/>
      <c r="AA42" s="86"/>
      <c r="AB42" s="86"/>
      <c r="AC42" s="86"/>
      <c r="AD42" s="86"/>
    </row>
  </sheetData>
  <mergeCells count="4">
    <mergeCell ref="X29:Y29"/>
    <mergeCell ref="Z29:AA29"/>
    <mergeCell ref="L23:S23"/>
    <mergeCell ref="L29:M2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11"/>
  <sheetViews>
    <sheetView workbookViewId="0">
      <selection activeCell="D33" sqref="D33"/>
    </sheetView>
  </sheetViews>
  <sheetFormatPr defaultColWidth="10.85546875" defaultRowHeight="15.75"/>
  <cols>
    <col min="1" max="1" width="34.28515625" style="395" customWidth="1"/>
    <col min="2" max="2" width="21.28515625" style="395" customWidth="1"/>
    <col min="3" max="3" width="16.42578125" style="395" customWidth="1"/>
    <col min="4" max="4" width="18.42578125" style="395" customWidth="1"/>
    <col min="5" max="14" width="10.85546875" style="395"/>
    <col min="15" max="64" width="10.85546875" style="391"/>
    <col min="65" max="16384" width="10.85546875" style="395"/>
  </cols>
  <sheetData>
    <row r="1" spans="1:64" s="386" customFormat="1">
      <c r="A1" s="386" t="s">
        <v>559</v>
      </c>
      <c r="O1" s="387"/>
      <c r="P1" s="387"/>
      <c r="Q1" s="387"/>
      <c r="R1" s="387"/>
      <c r="S1" s="387"/>
      <c r="T1" s="387"/>
      <c r="U1" s="387"/>
      <c r="V1" s="387"/>
      <c r="W1" s="387"/>
      <c r="X1" s="387"/>
      <c r="Y1" s="387"/>
      <c r="Z1" s="387"/>
      <c r="AA1" s="387"/>
      <c r="AB1" s="387"/>
      <c r="AC1" s="387"/>
      <c r="AD1" s="387"/>
      <c r="AE1" s="387"/>
      <c r="AF1" s="387"/>
      <c r="AG1" s="387"/>
      <c r="AH1" s="387"/>
      <c r="AI1" s="387"/>
      <c r="AJ1" s="387"/>
      <c r="AK1" s="387"/>
      <c r="AL1" s="387"/>
      <c r="AM1" s="387"/>
      <c r="AN1" s="387"/>
      <c r="AO1" s="387"/>
      <c r="AP1" s="387"/>
      <c r="AQ1" s="387"/>
      <c r="AR1" s="387"/>
      <c r="AS1" s="387"/>
      <c r="AT1" s="387"/>
      <c r="AU1" s="387"/>
      <c r="AV1" s="387"/>
      <c r="AW1" s="387"/>
      <c r="AX1" s="387"/>
      <c r="AY1" s="387"/>
      <c r="AZ1" s="387"/>
      <c r="BA1" s="387"/>
      <c r="BB1" s="387"/>
      <c r="BC1" s="387"/>
      <c r="BD1" s="387"/>
      <c r="BE1" s="387"/>
      <c r="BF1" s="387"/>
      <c r="BG1" s="387"/>
      <c r="BH1" s="387"/>
      <c r="BI1" s="387"/>
      <c r="BJ1" s="387"/>
      <c r="BK1" s="387"/>
      <c r="BL1" s="387"/>
    </row>
    <row r="2" spans="1:64" s="386" customFormat="1">
      <c r="A2" s="386" t="s">
        <v>560</v>
      </c>
      <c r="O2" s="387"/>
      <c r="P2" s="387"/>
      <c r="Q2" s="387"/>
      <c r="R2" s="387"/>
      <c r="S2" s="387"/>
      <c r="T2" s="387"/>
      <c r="U2" s="387"/>
      <c r="V2" s="387"/>
      <c r="W2" s="387"/>
      <c r="X2" s="387"/>
      <c r="Y2" s="387"/>
      <c r="Z2" s="387"/>
      <c r="AA2" s="387"/>
      <c r="AB2" s="387"/>
      <c r="AC2" s="387"/>
      <c r="AD2" s="387"/>
      <c r="AE2" s="387"/>
      <c r="AF2" s="387"/>
      <c r="AG2" s="387"/>
      <c r="AH2" s="387"/>
      <c r="AI2" s="387"/>
      <c r="AJ2" s="387"/>
      <c r="AK2" s="387"/>
      <c r="AL2" s="387"/>
      <c r="AM2" s="387"/>
      <c r="AN2" s="387"/>
      <c r="AO2" s="387"/>
      <c r="AP2" s="387"/>
      <c r="AQ2" s="387"/>
      <c r="AR2" s="387"/>
      <c r="AS2" s="387"/>
      <c r="AT2" s="387"/>
      <c r="AU2" s="387"/>
      <c r="AV2" s="387"/>
      <c r="AW2" s="387"/>
      <c r="AX2" s="387"/>
      <c r="AY2" s="387"/>
      <c r="AZ2" s="387"/>
      <c r="BA2" s="387"/>
      <c r="BB2" s="387"/>
      <c r="BC2" s="387"/>
      <c r="BD2" s="387"/>
      <c r="BE2" s="387"/>
      <c r="BF2" s="387"/>
      <c r="BG2" s="387"/>
      <c r="BH2" s="387"/>
      <c r="BI2" s="387"/>
      <c r="BJ2" s="387"/>
      <c r="BK2" s="387"/>
      <c r="BL2" s="387"/>
    </row>
    <row r="3" spans="1:64" s="388" customFormat="1">
      <c r="A3" s="396" t="s">
        <v>22</v>
      </c>
      <c r="B3" s="396" t="s">
        <v>33</v>
      </c>
      <c r="C3" s="396" t="s">
        <v>561</v>
      </c>
      <c r="D3" s="396" t="s">
        <v>3</v>
      </c>
      <c r="E3" s="396">
        <v>2006</v>
      </c>
      <c r="F3" s="396">
        <v>2007</v>
      </c>
      <c r="G3" s="396">
        <v>2008</v>
      </c>
      <c r="H3" s="396">
        <v>2009</v>
      </c>
      <c r="I3" s="396">
        <v>2010</v>
      </c>
      <c r="J3" s="396">
        <v>2011</v>
      </c>
      <c r="K3" s="396">
        <v>2012</v>
      </c>
      <c r="L3" s="396">
        <v>2013</v>
      </c>
      <c r="M3" s="396">
        <v>2014</v>
      </c>
      <c r="N3" s="396">
        <v>2015</v>
      </c>
      <c r="O3" s="389"/>
      <c r="P3" s="389"/>
      <c r="Q3" s="389"/>
      <c r="R3" s="389"/>
      <c r="S3" s="389"/>
      <c r="T3" s="389"/>
      <c r="U3" s="389"/>
      <c r="V3" s="389"/>
      <c r="W3" s="389"/>
      <c r="X3" s="389"/>
      <c r="Y3" s="389"/>
      <c r="Z3" s="389"/>
      <c r="AA3" s="389"/>
      <c r="AB3" s="389"/>
      <c r="AC3" s="389"/>
      <c r="AD3" s="389"/>
      <c r="AE3" s="389"/>
      <c r="AF3" s="389"/>
      <c r="AG3" s="389"/>
      <c r="AH3" s="389"/>
      <c r="AI3" s="389"/>
      <c r="AJ3" s="389"/>
      <c r="AK3" s="389"/>
      <c r="AL3" s="389"/>
      <c r="AM3" s="389"/>
      <c r="AN3" s="389"/>
      <c r="AO3" s="389"/>
      <c r="AP3" s="389"/>
      <c r="AQ3" s="389"/>
      <c r="AR3" s="389"/>
      <c r="AS3" s="389"/>
      <c r="AT3" s="389"/>
      <c r="AU3" s="389"/>
      <c r="AV3" s="389"/>
      <c r="AW3" s="389"/>
      <c r="AX3" s="389"/>
      <c r="AY3" s="389"/>
      <c r="AZ3" s="389"/>
      <c r="BA3" s="389"/>
      <c r="BB3" s="389"/>
      <c r="BC3" s="389"/>
      <c r="BD3" s="389"/>
      <c r="BE3" s="389"/>
      <c r="BF3" s="389"/>
      <c r="BG3" s="389"/>
      <c r="BH3" s="389"/>
      <c r="BI3" s="389"/>
      <c r="BJ3" s="389"/>
      <c r="BK3" s="389"/>
      <c r="BL3" s="389"/>
    </row>
    <row r="4" spans="1:64" s="390" customFormat="1">
      <c r="A4" s="390" t="s">
        <v>562</v>
      </c>
      <c r="B4" s="390" t="s">
        <v>563</v>
      </c>
      <c r="C4" s="390" t="s">
        <v>564</v>
      </c>
      <c r="D4" s="390" t="s">
        <v>565</v>
      </c>
      <c r="E4" s="390">
        <v>164.82907299999999</v>
      </c>
      <c r="F4" s="390">
        <v>92.787198000000004</v>
      </c>
      <c r="G4" s="390">
        <v>87.302448999999996</v>
      </c>
      <c r="H4" s="390">
        <v>230.3656</v>
      </c>
      <c r="I4" s="390">
        <v>122.75335099999999</v>
      </c>
      <c r="J4" s="390">
        <v>164.71102500000001</v>
      </c>
      <c r="K4" s="390">
        <v>110.53721400000001</v>
      </c>
      <c r="L4" s="390">
        <v>142.73942299999999</v>
      </c>
      <c r="M4" s="390">
        <v>122.941861</v>
      </c>
      <c r="N4" s="390">
        <v>151.685035</v>
      </c>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c r="AT4" s="391"/>
      <c r="AU4" s="391"/>
      <c r="AV4" s="391"/>
      <c r="AW4" s="391"/>
      <c r="AX4" s="391"/>
      <c r="AY4" s="391"/>
      <c r="AZ4" s="391"/>
      <c r="BA4" s="391"/>
      <c r="BB4" s="391"/>
      <c r="BC4" s="391"/>
      <c r="BD4" s="391"/>
      <c r="BE4" s="391"/>
      <c r="BF4" s="391"/>
      <c r="BG4" s="391"/>
      <c r="BH4" s="391"/>
      <c r="BI4" s="391"/>
      <c r="BJ4" s="391"/>
      <c r="BK4" s="391"/>
      <c r="BL4" s="391"/>
    </row>
    <row r="5" spans="1:64" s="392" customFormat="1">
      <c r="A5" s="392" t="s">
        <v>566</v>
      </c>
      <c r="B5" s="392" t="s">
        <v>563</v>
      </c>
      <c r="C5" s="392" t="s">
        <v>564</v>
      </c>
      <c r="D5" s="392" t="s">
        <v>565</v>
      </c>
      <c r="E5" s="392">
        <v>17.429273999999999</v>
      </c>
      <c r="F5" s="392">
        <v>14.346228999999999</v>
      </c>
      <c r="G5" s="392">
        <v>29.855089</v>
      </c>
      <c r="H5" s="392">
        <v>34.144449000000002</v>
      </c>
      <c r="I5" s="392">
        <v>49.299380999999997</v>
      </c>
      <c r="J5" s="392">
        <v>91.360895999999997</v>
      </c>
      <c r="K5" s="392">
        <v>54.776055999999997</v>
      </c>
      <c r="L5" s="392">
        <v>97.049408</v>
      </c>
      <c r="M5" s="392">
        <v>121.321009</v>
      </c>
      <c r="N5" s="392">
        <v>76.361224000000007</v>
      </c>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1"/>
      <c r="AY5" s="391"/>
      <c r="AZ5" s="391"/>
      <c r="BA5" s="391"/>
      <c r="BB5" s="391"/>
      <c r="BC5" s="391"/>
      <c r="BD5" s="391"/>
      <c r="BE5" s="391"/>
      <c r="BF5" s="391"/>
      <c r="BG5" s="391"/>
      <c r="BH5" s="391"/>
      <c r="BI5" s="391"/>
      <c r="BJ5" s="391"/>
      <c r="BK5" s="391"/>
      <c r="BL5" s="391"/>
    </row>
    <row r="6" spans="1:64" s="393" customFormat="1">
      <c r="A6" s="393" t="s">
        <v>567</v>
      </c>
      <c r="B6" s="393" t="s">
        <v>563</v>
      </c>
      <c r="C6" s="393" t="s">
        <v>564</v>
      </c>
      <c r="D6" s="393" t="s">
        <v>565</v>
      </c>
      <c r="E6" s="393">
        <v>147.399799</v>
      </c>
      <c r="F6" s="393">
        <v>78.440968999999996</v>
      </c>
      <c r="G6" s="393">
        <v>57.447360000000003</v>
      </c>
      <c r="H6" s="393">
        <v>196.22115099999999</v>
      </c>
      <c r="I6" s="393">
        <v>73.453969999999998</v>
      </c>
      <c r="J6" s="393">
        <v>73.350128999999995</v>
      </c>
      <c r="K6" s="393">
        <v>55.761158000000002</v>
      </c>
      <c r="L6" s="393">
        <v>45.690016</v>
      </c>
      <c r="M6" s="393">
        <v>1.6208530000000001</v>
      </c>
      <c r="N6" s="393">
        <v>75.323811000000006</v>
      </c>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1"/>
      <c r="BA6" s="391"/>
      <c r="BB6" s="391"/>
      <c r="BC6" s="391"/>
      <c r="BD6" s="391"/>
      <c r="BE6" s="391"/>
      <c r="BF6" s="391"/>
      <c r="BG6" s="391"/>
      <c r="BH6" s="391"/>
      <c r="BI6" s="391"/>
      <c r="BJ6" s="391"/>
      <c r="BK6" s="391"/>
      <c r="BL6" s="391"/>
    </row>
    <row r="7" spans="1:64" s="394" customFormat="1">
      <c r="A7" s="394" t="s">
        <v>568</v>
      </c>
      <c r="B7" s="394" t="s">
        <v>563</v>
      </c>
      <c r="C7" s="394" t="s">
        <v>564</v>
      </c>
      <c r="D7" s="394" t="s">
        <v>565</v>
      </c>
      <c r="E7" s="394" t="s">
        <v>495</v>
      </c>
      <c r="F7" s="394" t="s">
        <v>495</v>
      </c>
      <c r="G7" s="394" t="s">
        <v>495</v>
      </c>
      <c r="H7" s="394" t="s">
        <v>495</v>
      </c>
      <c r="I7" s="394" t="s">
        <v>495</v>
      </c>
      <c r="J7" s="394" t="s">
        <v>495</v>
      </c>
      <c r="K7" s="394">
        <v>0.12381300000000001</v>
      </c>
      <c r="L7" s="394">
        <v>3.4775619999999998</v>
      </c>
      <c r="M7" s="394">
        <v>1.23332</v>
      </c>
      <c r="N7" s="394" t="s">
        <v>495</v>
      </c>
      <c r="O7" s="391"/>
      <c r="P7" s="391"/>
      <c r="Q7" s="391"/>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c r="AY7" s="391"/>
      <c r="AZ7" s="391"/>
      <c r="BA7" s="391"/>
      <c r="BB7" s="391"/>
      <c r="BC7" s="391"/>
      <c r="BD7" s="391"/>
      <c r="BE7" s="391"/>
      <c r="BF7" s="391"/>
      <c r="BG7" s="391"/>
      <c r="BH7" s="391"/>
      <c r="BI7" s="391"/>
      <c r="BJ7" s="391"/>
      <c r="BK7" s="391"/>
      <c r="BL7" s="391"/>
    </row>
    <row r="8" spans="1:64" s="390" customFormat="1">
      <c r="A8" s="390" t="s">
        <v>562</v>
      </c>
      <c r="B8" s="390" t="s">
        <v>563</v>
      </c>
      <c r="C8" s="390" t="s">
        <v>569</v>
      </c>
      <c r="D8" s="390" t="s">
        <v>565</v>
      </c>
      <c r="E8" s="390">
        <v>100.877706</v>
      </c>
      <c r="F8" s="390">
        <v>93.674194999999997</v>
      </c>
      <c r="G8" s="390">
        <v>135.178628</v>
      </c>
      <c r="H8" s="390">
        <v>130.43452099999999</v>
      </c>
      <c r="I8" s="390">
        <v>174.90761900000001</v>
      </c>
      <c r="J8" s="390">
        <v>85.799288000000004</v>
      </c>
      <c r="K8" s="390">
        <v>117.600004</v>
      </c>
      <c r="L8" s="390">
        <v>134.94979599999999</v>
      </c>
      <c r="M8" s="390">
        <v>125.46153700000001</v>
      </c>
      <c r="N8" s="390">
        <v>108.812169</v>
      </c>
      <c r="O8" s="391"/>
      <c r="P8" s="391"/>
      <c r="Q8" s="391"/>
      <c r="R8" s="391"/>
      <c r="S8" s="391"/>
      <c r="T8" s="391"/>
      <c r="U8" s="391"/>
      <c r="V8" s="391"/>
      <c r="W8" s="391"/>
      <c r="X8" s="391"/>
      <c r="Y8" s="391"/>
      <c r="Z8" s="391"/>
      <c r="AA8" s="391"/>
      <c r="AB8" s="391"/>
      <c r="AC8" s="391"/>
      <c r="AD8" s="391"/>
      <c r="AE8" s="391"/>
      <c r="AF8" s="391"/>
      <c r="AG8" s="391"/>
      <c r="AH8" s="391"/>
      <c r="AI8" s="391"/>
      <c r="AJ8" s="391"/>
      <c r="AK8" s="391"/>
      <c r="AL8" s="391"/>
      <c r="AM8" s="391"/>
      <c r="AN8" s="391"/>
      <c r="AO8" s="391"/>
      <c r="AP8" s="391"/>
      <c r="AQ8" s="391"/>
      <c r="AR8" s="391"/>
      <c r="AS8" s="391"/>
      <c r="AT8" s="391"/>
      <c r="AU8" s="391"/>
      <c r="AV8" s="391"/>
      <c r="AW8" s="391"/>
      <c r="AX8" s="391"/>
      <c r="AY8" s="391"/>
      <c r="AZ8" s="391"/>
      <c r="BA8" s="391"/>
      <c r="BB8" s="391"/>
      <c r="BC8" s="391"/>
      <c r="BD8" s="391"/>
      <c r="BE8" s="391"/>
      <c r="BF8" s="391"/>
      <c r="BG8" s="391"/>
      <c r="BH8" s="391"/>
      <c r="BI8" s="391"/>
      <c r="BJ8" s="391"/>
      <c r="BK8" s="391"/>
      <c r="BL8" s="391"/>
    </row>
    <row r="9" spans="1:64" s="392" customFormat="1">
      <c r="A9" s="392" t="s">
        <v>566</v>
      </c>
      <c r="B9" s="392" t="s">
        <v>563</v>
      </c>
      <c r="C9" s="392" t="s">
        <v>569</v>
      </c>
      <c r="D9" s="392" t="s">
        <v>565</v>
      </c>
      <c r="E9" s="392">
        <v>18.08126</v>
      </c>
      <c r="F9" s="392">
        <v>25.094998</v>
      </c>
      <c r="G9" s="392">
        <v>24.284534000000001</v>
      </c>
      <c r="H9" s="392">
        <v>28.359556999999999</v>
      </c>
      <c r="I9" s="392">
        <v>37.553246000000001</v>
      </c>
      <c r="J9" s="392">
        <v>37.913572000000002</v>
      </c>
      <c r="K9" s="392">
        <v>56.936844000000001</v>
      </c>
      <c r="L9" s="392">
        <v>79.084103999999996</v>
      </c>
      <c r="M9" s="392">
        <v>88.541998000000007</v>
      </c>
      <c r="N9" s="392">
        <v>83.902615999999995</v>
      </c>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c r="AV9" s="391"/>
      <c r="AW9" s="391"/>
      <c r="AX9" s="391"/>
      <c r="AY9" s="391"/>
      <c r="AZ9" s="391"/>
      <c r="BA9" s="391"/>
      <c r="BB9" s="391"/>
      <c r="BC9" s="391"/>
      <c r="BD9" s="391"/>
      <c r="BE9" s="391"/>
      <c r="BF9" s="391"/>
      <c r="BG9" s="391"/>
      <c r="BH9" s="391"/>
      <c r="BI9" s="391"/>
      <c r="BJ9" s="391"/>
      <c r="BK9" s="391"/>
      <c r="BL9" s="391"/>
    </row>
    <row r="10" spans="1:64" s="393" customFormat="1">
      <c r="A10" s="393" t="s">
        <v>567</v>
      </c>
      <c r="B10" s="393" t="s">
        <v>563</v>
      </c>
      <c r="C10" s="393" t="s">
        <v>569</v>
      </c>
      <c r="D10" s="393" t="s">
        <v>565</v>
      </c>
      <c r="E10" s="393">
        <v>82.796447000000001</v>
      </c>
      <c r="F10" s="393">
        <v>68.579196999999994</v>
      </c>
      <c r="G10" s="393">
        <v>110.894094</v>
      </c>
      <c r="H10" s="393">
        <v>102.07496500000001</v>
      </c>
      <c r="I10" s="393">
        <v>137.35437300000001</v>
      </c>
      <c r="J10" s="393">
        <v>47.885717</v>
      </c>
      <c r="K10" s="393">
        <v>60.663158000000003</v>
      </c>
      <c r="L10" s="393">
        <v>55.865693</v>
      </c>
      <c r="M10" s="393">
        <v>36.919538000000003</v>
      </c>
      <c r="N10" s="393">
        <v>24.909554</v>
      </c>
      <c r="O10" s="391"/>
      <c r="P10" s="391"/>
      <c r="Q10" s="391"/>
      <c r="R10" s="391"/>
      <c r="S10" s="391"/>
      <c r="T10" s="391"/>
      <c r="U10" s="391"/>
      <c r="V10" s="391"/>
      <c r="W10" s="391"/>
      <c r="X10" s="391"/>
      <c r="Y10" s="391"/>
      <c r="Z10" s="391"/>
      <c r="AA10" s="391"/>
      <c r="AB10" s="391"/>
      <c r="AC10" s="391"/>
      <c r="AD10" s="391"/>
      <c r="AE10" s="391"/>
      <c r="AF10" s="391"/>
      <c r="AG10" s="391"/>
      <c r="AH10" s="391"/>
      <c r="AI10" s="391"/>
      <c r="AJ10" s="391"/>
      <c r="AK10" s="391"/>
      <c r="AL10" s="391"/>
      <c r="AM10" s="391"/>
      <c r="AN10" s="391"/>
      <c r="AO10" s="391"/>
      <c r="AP10" s="391"/>
      <c r="AQ10" s="391"/>
      <c r="AR10" s="391"/>
      <c r="AS10" s="391"/>
      <c r="AT10" s="391"/>
      <c r="AU10" s="391"/>
      <c r="AV10" s="391"/>
      <c r="AW10" s="391"/>
      <c r="AX10" s="391"/>
      <c r="AY10" s="391"/>
      <c r="AZ10" s="391"/>
      <c r="BA10" s="391"/>
      <c r="BB10" s="391"/>
      <c r="BC10" s="391"/>
      <c r="BD10" s="391"/>
      <c r="BE10" s="391"/>
      <c r="BF10" s="391"/>
      <c r="BG10" s="391"/>
      <c r="BH10" s="391"/>
      <c r="BI10" s="391"/>
      <c r="BJ10" s="391"/>
      <c r="BK10" s="391"/>
      <c r="BL10" s="391"/>
    </row>
    <row r="11" spans="1:64" s="394" customFormat="1">
      <c r="A11" s="394" t="s">
        <v>568</v>
      </c>
      <c r="B11" s="394" t="s">
        <v>563</v>
      </c>
      <c r="C11" s="394" t="s">
        <v>569</v>
      </c>
      <c r="D11" s="394" t="s">
        <v>565</v>
      </c>
      <c r="E11" s="394" t="s">
        <v>495</v>
      </c>
      <c r="F11" s="394" t="s">
        <v>495</v>
      </c>
      <c r="G11" s="394">
        <v>0.59828199999999998</v>
      </c>
      <c r="H11" s="394">
        <v>0.50195999999999996</v>
      </c>
      <c r="I11" s="394">
        <v>0.49764700000000001</v>
      </c>
      <c r="J11" s="394">
        <v>0.46948299999999998</v>
      </c>
      <c r="K11" s="394">
        <v>0.48113400000000001</v>
      </c>
      <c r="L11" s="394">
        <v>9.5293000000000003E-2</v>
      </c>
      <c r="M11" s="394">
        <v>0.73444200000000004</v>
      </c>
      <c r="N11" s="394">
        <v>1.208232</v>
      </c>
      <c r="O11" s="391"/>
      <c r="P11" s="391"/>
      <c r="Q11" s="391"/>
      <c r="R11" s="391"/>
      <c r="S11" s="391"/>
      <c r="T11" s="391"/>
      <c r="U11" s="391"/>
      <c r="V11" s="391"/>
      <c r="W11" s="391"/>
      <c r="X11" s="391"/>
      <c r="Y11" s="391"/>
      <c r="Z11" s="391"/>
      <c r="AA11" s="391"/>
      <c r="AB11" s="391"/>
      <c r="AC11" s="391"/>
      <c r="AD11" s="391"/>
      <c r="AE11" s="391"/>
      <c r="AF11" s="391"/>
      <c r="AG11" s="391"/>
      <c r="AH11" s="391"/>
      <c r="AI11" s="391"/>
      <c r="AJ11" s="391"/>
      <c r="AK11" s="391"/>
      <c r="AL11" s="391"/>
      <c r="AM11" s="391"/>
      <c r="AN11" s="391"/>
      <c r="AO11" s="391"/>
      <c r="AP11" s="391"/>
      <c r="AQ11" s="391"/>
      <c r="AR11" s="391"/>
      <c r="AS11" s="391"/>
      <c r="AT11" s="391"/>
      <c r="AU11" s="391"/>
      <c r="AV11" s="391"/>
      <c r="AW11" s="391"/>
      <c r="AX11" s="391"/>
      <c r="AY11" s="391"/>
      <c r="AZ11" s="391"/>
      <c r="BA11" s="391"/>
      <c r="BB11" s="391"/>
      <c r="BC11" s="391"/>
      <c r="BD11" s="391"/>
      <c r="BE11" s="391"/>
      <c r="BF11" s="391"/>
      <c r="BG11" s="391"/>
      <c r="BH11" s="391"/>
      <c r="BI11" s="391"/>
      <c r="BJ11" s="391"/>
      <c r="BK11" s="391"/>
      <c r="BL11" s="391"/>
    </row>
    <row r="12" spans="1:64" s="390" customFormat="1">
      <c r="A12" s="390" t="s">
        <v>562</v>
      </c>
      <c r="B12" s="390" t="s">
        <v>570</v>
      </c>
      <c r="C12" s="390" t="s">
        <v>564</v>
      </c>
      <c r="D12" s="390" t="s">
        <v>565</v>
      </c>
      <c r="E12" s="390">
        <v>7.0910000000000002</v>
      </c>
      <c r="F12" s="390">
        <v>66.548000000000002</v>
      </c>
      <c r="G12" s="390">
        <v>50.045999999999999</v>
      </c>
      <c r="H12" s="390">
        <v>13.834</v>
      </c>
      <c r="I12" s="390">
        <v>31.303999999999998</v>
      </c>
      <c r="J12" s="390">
        <v>68.364000000000004</v>
      </c>
      <c r="K12" s="390">
        <v>15.916</v>
      </c>
      <c r="L12" s="390">
        <v>17.222999999999999</v>
      </c>
      <c r="M12" s="390">
        <v>12.680999999999999</v>
      </c>
      <c r="N12" s="390">
        <v>29.568999999999999</v>
      </c>
      <c r="O12" s="391"/>
      <c r="P12" s="391"/>
      <c r="Q12" s="391"/>
      <c r="R12" s="391"/>
      <c r="S12" s="391"/>
      <c r="T12" s="391"/>
      <c r="U12" s="391"/>
      <c r="V12" s="391"/>
      <c r="W12" s="391"/>
      <c r="X12" s="391"/>
      <c r="Y12" s="391"/>
      <c r="Z12" s="391"/>
      <c r="AA12" s="391"/>
      <c r="AB12" s="391"/>
      <c r="AC12" s="391"/>
      <c r="AD12" s="391"/>
      <c r="AE12" s="391"/>
      <c r="AF12" s="391"/>
      <c r="AG12" s="391"/>
      <c r="AH12" s="391"/>
      <c r="AI12" s="391"/>
      <c r="AJ12" s="391"/>
      <c r="AK12" s="391"/>
      <c r="AL12" s="391"/>
      <c r="AM12" s="391"/>
      <c r="AN12" s="391"/>
      <c r="AO12" s="391"/>
      <c r="AP12" s="391"/>
      <c r="AQ12" s="391"/>
      <c r="AR12" s="391"/>
      <c r="AS12" s="391"/>
      <c r="AT12" s="391"/>
      <c r="AU12" s="391"/>
      <c r="AV12" s="391"/>
      <c r="AW12" s="391"/>
      <c r="AX12" s="391"/>
      <c r="AY12" s="391"/>
      <c r="AZ12" s="391"/>
      <c r="BA12" s="391"/>
      <c r="BB12" s="391"/>
      <c r="BC12" s="391"/>
      <c r="BD12" s="391"/>
      <c r="BE12" s="391"/>
      <c r="BF12" s="391"/>
      <c r="BG12" s="391"/>
      <c r="BH12" s="391"/>
      <c r="BI12" s="391"/>
      <c r="BJ12" s="391"/>
      <c r="BK12" s="391"/>
      <c r="BL12" s="391"/>
    </row>
    <row r="13" spans="1:64" s="392" customFormat="1">
      <c r="A13" s="392" t="s">
        <v>566</v>
      </c>
      <c r="B13" s="392" t="s">
        <v>570</v>
      </c>
      <c r="C13" s="392" t="s">
        <v>564</v>
      </c>
      <c r="D13" s="392" t="s">
        <v>565</v>
      </c>
      <c r="E13" s="392">
        <v>4.3710000000000004</v>
      </c>
      <c r="F13" s="392">
        <v>8.0739999999999998</v>
      </c>
      <c r="G13" s="392">
        <v>15.667999999999999</v>
      </c>
      <c r="H13" s="392">
        <v>8.5310000000000006</v>
      </c>
      <c r="I13" s="392">
        <v>10.510999999999999</v>
      </c>
      <c r="J13" s="392">
        <v>12.409000000000001</v>
      </c>
      <c r="K13" s="392">
        <v>15.337</v>
      </c>
      <c r="L13" s="392">
        <v>13.198</v>
      </c>
      <c r="M13" s="392">
        <v>11.061</v>
      </c>
      <c r="N13" s="392">
        <v>12.532</v>
      </c>
      <c r="O13" s="391"/>
      <c r="P13" s="391"/>
      <c r="Q13" s="391"/>
      <c r="R13" s="391"/>
      <c r="S13" s="391"/>
      <c r="T13" s="391"/>
      <c r="U13" s="391"/>
      <c r="V13" s="391"/>
      <c r="W13" s="391"/>
      <c r="X13" s="391"/>
      <c r="Y13" s="391"/>
      <c r="Z13" s="391"/>
      <c r="AA13" s="391"/>
      <c r="AB13" s="391"/>
      <c r="AC13" s="391"/>
      <c r="AD13" s="391"/>
      <c r="AE13" s="391"/>
      <c r="AF13" s="391"/>
      <c r="AG13" s="391"/>
      <c r="AH13" s="391"/>
      <c r="AI13" s="391"/>
      <c r="AJ13" s="391"/>
      <c r="AK13" s="391"/>
      <c r="AL13" s="391"/>
      <c r="AM13" s="391"/>
      <c r="AN13" s="391"/>
      <c r="AO13" s="391"/>
      <c r="AP13" s="391"/>
      <c r="AQ13" s="391"/>
      <c r="AR13" s="391"/>
      <c r="AS13" s="391"/>
      <c r="AT13" s="391"/>
      <c r="AU13" s="391"/>
      <c r="AV13" s="391"/>
      <c r="AW13" s="391"/>
      <c r="AX13" s="391"/>
      <c r="AY13" s="391"/>
      <c r="AZ13" s="391"/>
      <c r="BA13" s="391"/>
      <c r="BB13" s="391"/>
      <c r="BC13" s="391"/>
      <c r="BD13" s="391"/>
      <c r="BE13" s="391"/>
      <c r="BF13" s="391"/>
      <c r="BG13" s="391"/>
      <c r="BH13" s="391"/>
      <c r="BI13" s="391"/>
      <c r="BJ13" s="391"/>
      <c r="BK13" s="391"/>
      <c r="BL13" s="391"/>
    </row>
    <row r="14" spans="1:64" s="393" customFormat="1">
      <c r="A14" s="393" t="s">
        <v>567</v>
      </c>
      <c r="B14" s="393" t="s">
        <v>570</v>
      </c>
      <c r="C14" s="393" t="s">
        <v>564</v>
      </c>
      <c r="D14" s="393" t="s">
        <v>565</v>
      </c>
      <c r="E14" s="393">
        <v>2.72</v>
      </c>
      <c r="F14" s="393">
        <v>58.475000000000001</v>
      </c>
      <c r="G14" s="393">
        <v>34.378</v>
      </c>
      <c r="H14" s="393">
        <v>5.3029999999999999</v>
      </c>
      <c r="I14" s="393">
        <v>20.792999999999999</v>
      </c>
      <c r="J14" s="393">
        <v>55.954999999999998</v>
      </c>
      <c r="K14" s="393">
        <v>0.57899999999999996</v>
      </c>
      <c r="L14" s="393">
        <v>4.0250000000000004</v>
      </c>
      <c r="M14" s="393">
        <v>1.621</v>
      </c>
      <c r="N14" s="393">
        <v>17.036000000000001</v>
      </c>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1"/>
      <c r="AM14" s="391"/>
      <c r="AN14" s="391"/>
      <c r="AO14" s="391"/>
      <c r="AP14" s="391"/>
      <c r="AQ14" s="391"/>
      <c r="AR14" s="391"/>
      <c r="AS14" s="391"/>
      <c r="AT14" s="391"/>
      <c r="AU14" s="391"/>
      <c r="AV14" s="391"/>
      <c r="AW14" s="391"/>
      <c r="AX14" s="391"/>
      <c r="AY14" s="391"/>
      <c r="AZ14" s="391"/>
      <c r="BA14" s="391"/>
      <c r="BB14" s="391"/>
      <c r="BC14" s="391"/>
      <c r="BD14" s="391"/>
      <c r="BE14" s="391"/>
      <c r="BF14" s="391"/>
      <c r="BG14" s="391"/>
      <c r="BH14" s="391"/>
      <c r="BI14" s="391"/>
      <c r="BJ14" s="391"/>
      <c r="BK14" s="391"/>
      <c r="BL14" s="391"/>
    </row>
    <row r="15" spans="1:64" s="390" customFormat="1">
      <c r="A15" s="390" t="s">
        <v>562</v>
      </c>
      <c r="B15" s="390" t="s">
        <v>570</v>
      </c>
      <c r="C15" s="390" t="s">
        <v>569</v>
      </c>
      <c r="D15" s="390" t="s">
        <v>565</v>
      </c>
      <c r="E15" s="390">
        <v>14.082000000000001</v>
      </c>
      <c r="F15" s="390">
        <v>15.715</v>
      </c>
      <c r="G15" s="390">
        <v>81.376999999999995</v>
      </c>
      <c r="H15" s="390">
        <v>11.346</v>
      </c>
      <c r="I15" s="390">
        <v>47.399000000000001</v>
      </c>
      <c r="J15" s="390">
        <v>19.251000000000001</v>
      </c>
      <c r="K15" s="390">
        <v>18.869</v>
      </c>
      <c r="L15" s="390">
        <v>22.125</v>
      </c>
      <c r="M15" s="390">
        <v>16.568999999999999</v>
      </c>
      <c r="N15" s="390">
        <v>11.063000000000001</v>
      </c>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1"/>
      <c r="AM15" s="391"/>
      <c r="AN15" s="391"/>
      <c r="AO15" s="391"/>
      <c r="AP15" s="391"/>
      <c r="AQ15" s="391"/>
      <c r="AR15" s="391"/>
      <c r="AS15" s="391"/>
      <c r="AT15" s="391"/>
      <c r="AU15" s="391"/>
      <c r="AV15" s="391"/>
      <c r="AW15" s="391"/>
      <c r="AX15" s="391"/>
      <c r="AY15" s="391"/>
      <c r="AZ15" s="391"/>
      <c r="BA15" s="391"/>
      <c r="BB15" s="391"/>
      <c r="BC15" s="391"/>
      <c r="BD15" s="391"/>
      <c r="BE15" s="391"/>
      <c r="BF15" s="391"/>
      <c r="BG15" s="391"/>
      <c r="BH15" s="391"/>
      <c r="BI15" s="391"/>
      <c r="BJ15" s="391"/>
      <c r="BK15" s="391"/>
      <c r="BL15" s="391"/>
    </row>
    <row r="16" spans="1:64" s="392" customFormat="1">
      <c r="A16" s="392" t="s">
        <v>566</v>
      </c>
      <c r="B16" s="392" t="s">
        <v>570</v>
      </c>
      <c r="C16" s="392" t="s">
        <v>569</v>
      </c>
      <c r="D16" s="392" t="s">
        <v>565</v>
      </c>
      <c r="E16" s="392">
        <v>4.4359999999999999</v>
      </c>
      <c r="F16" s="392">
        <v>7.4130000000000003</v>
      </c>
      <c r="G16" s="392">
        <v>15.794</v>
      </c>
      <c r="H16" s="392">
        <v>8.4619999999999997</v>
      </c>
      <c r="I16" s="392">
        <v>10.404999999999999</v>
      </c>
      <c r="J16" s="392">
        <v>10.208</v>
      </c>
      <c r="K16" s="392">
        <v>14.275</v>
      </c>
      <c r="L16" s="392">
        <v>12.53</v>
      </c>
      <c r="M16" s="392">
        <v>9.3859999999999992</v>
      </c>
      <c r="N16" s="392">
        <v>10.3</v>
      </c>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391"/>
      <c r="AU16" s="391"/>
      <c r="AV16" s="391"/>
      <c r="AW16" s="391"/>
      <c r="AX16" s="391"/>
      <c r="AY16" s="391"/>
      <c r="AZ16" s="391"/>
      <c r="BA16" s="391"/>
      <c r="BB16" s="391"/>
      <c r="BC16" s="391"/>
      <c r="BD16" s="391"/>
      <c r="BE16" s="391"/>
      <c r="BF16" s="391"/>
      <c r="BG16" s="391"/>
      <c r="BH16" s="391"/>
      <c r="BI16" s="391"/>
      <c r="BJ16" s="391"/>
      <c r="BK16" s="391"/>
      <c r="BL16" s="391"/>
    </row>
    <row r="17" spans="1:64" s="393" customFormat="1">
      <c r="A17" s="393" t="s">
        <v>567</v>
      </c>
      <c r="B17" s="393" t="s">
        <v>570</v>
      </c>
      <c r="C17" s="393" t="s">
        <v>569</v>
      </c>
      <c r="D17" s="393" t="s">
        <v>565</v>
      </c>
      <c r="E17" s="393">
        <v>9.6460000000000008</v>
      </c>
      <c r="F17" s="393">
        <v>8.3019999999999996</v>
      </c>
      <c r="G17" s="393">
        <v>65.582999999999998</v>
      </c>
      <c r="H17" s="393">
        <v>2.8839999999999999</v>
      </c>
      <c r="I17" s="393">
        <v>36.994</v>
      </c>
      <c r="J17" s="393">
        <v>9.0429999999999993</v>
      </c>
      <c r="K17" s="393">
        <v>4.5940000000000003</v>
      </c>
      <c r="L17" s="393">
        <v>9.5950000000000006</v>
      </c>
      <c r="M17" s="393">
        <v>7.1829999999999998</v>
      </c>
      <c r="N17" s="393">
        <v>0.76300000000000001</v>
      </c>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1"/>
      <c r="AL17" s="391"/>
      <c r="AM17" s="391"/>
      <c r="AN17" s="391"/>
      <c r="AO17" s="391"/>
      <c r="AP17" s="391"/>
      <c r="AQ17" s="391"/>
      <c r="AR17" s="391"/>
      <c r="AS17" s="391"/>
      <c r="AT17" s="391"/>
      <c r="AU17" s="391"/>
      <c r="AV17" s="391"/>
      <c r="AW17" s="391"/>
      <c r="AX17" s="391"/>
      <c r="AY17" s="391"/>
      <c r="AZ17" s="391"/>
      <c r="BA17" s="391"/>
      <c r="BB17" s="391"/>
      <c r="BC17" s="391"/>
      <c r="BD17" s="391"/>
      <c r="BE17" s="391"/>
      <c r="BF17" s="391"/>
      <c r="BG17" s="391"/>
      <c r="BH17" s="391"/>
      <c r="BI17" s="391"/>
      <c r="BJ17" s="391"/>
      <c r="BK17" s="391"/>
      <c r="BL17" s="391"/>
    </row>
    <row r="18" spans="1:64" s="390" customFormat="1">
      <c r="A18" s="390" t="s">
        <v>562</v>
      </c>
      <c r="B18" s="390" t="s">
        <v>571</v>
      </c>
      <c r="C18" s="390" t="s">
        <v>569</v>
      </c>
      <c r="D18" s="390" t="s">
        <v>565</v>
      </c>
      <c r="E18" s="390">
        <v>69.635000000000005</v>
      </c>
      <c r="F18" s="390">
        <v>14.205</v>
      </c>
      <c r="G18" s="390">
        <v>11.608000000000001</v>
      </c>
      <c r="H18" s="390">
        <v>20.66</v>
      </c>
      <c r="I18" s="390">
        <v>26.286999999999999</v>
      </c>
      <c r="J18" s="390">
        <v>19.335000000000001</v>
      </c>
      <c r="K18" s="390">
        <v>29.782</v>
      </c>
      <c r="L18" s="390">
        <v>36.104999999999997</v>
      </c>
      <c r="M18" s="390">
        <v>63.920999999999999</v>
      </c>
      <c r="N18" s="390">
        <v>52.203000000000003</v>
      </c>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c r="AM18" s="391"/>
      <c r="AN18" s="391"/>
      <c r="AO18" s="391"/>
      <c r="AP18" s="391"/>
      <c r="AQ18" s="391"/>
      <c r="AR18" s="391"/>
      <c r="AS18" s="391"/>
      <c r="AT18" s="391"/>
      <c r="AU18" s="391"/>
      <c r="AV18" s="391"/>
      <c r="AW18" s="391"/>
      <c r="AX18" s="391"/>
      <c r="AY18" s="391"/>
      <c r="AZ18" s="391"/>
      <c r="BA18" s="391"/>
      <c r="BB18" s="391"/>
      <c r="BC18" s="391"/>
      <c r="BD18" s="391"/>
      <c r="BE18" s="391"/>
      <c r="BF18" s="391"/>
      <c r="BG18" s="391"/>
      <c r="BH18" s="391"/>
      <c r="BI18" s="391"/>
      <c r="BJ18" s="391"/>
      <c r="BK18" s="391"/>
      <c r="BL18" s="391"/>
    </row>
    <row r="19" spans="1:64" s="392" customFormat="1">
      <c r="A19" s="392" t="s">
        <v>566</v>
      </c>
      <c r="B19" s="392" t="s">
        <v>571</v>
      </c>
      <c r="C19" s="392" t="s">
        <v>569</v>
      </c>
      <c r="D19" s="392" t="s">
        <v>565</v>
      </c>
      <c r="E19" s="392">
        <v>8.3780000000000001</v>
      </c>
      <c r="F19" s="392">
        <v>9.8109999999999999</v>
      </c>
      <c r="G19" s="392">
        <v>3.903</v>
      </c>
      <c r="H19" s="392">
        <v>8.8840000000000003</v>
      </c>
      <c r="I19" s="392">
        <v>15.766</v>
      </c>
      <c r="J19" s="392">
        <v>12.204000000000001</v>
      </c>
      <c r="K19" s="392">
        <v>26.03</v>
      </c>
      <c r="L19" s="392">
        <v>35.47</v>
      </c>
      <c r="M19" s="392">
        <v>58.493000000000002</v>
      </c>
      <c r="N19" s="392">
        <v>46.905000000000001</v>
      </c>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c r="AT19" s="391"/>
      <c r="AU19" s="391"/>
      <c r="AV19" s="391"/>
      <c r="AW19" s="391"/>
      <c r="AX19" s="391"/>
      <c r="AY19" s="391"/>
      <c r="AZ19" s="391"/>
      <c r="BA19" s="391"/>
      <c r="BB19" s="391"/>
      <c r="BC19" s="391"/>
      <c r="BD19" s="391"/>
      <c r="BE19" s="391"/>
      <c r="BF19" s="391"/>
      <c r="BG19" s="391"/>
      <c r="BH19" s="391"/>
      <c r="BI19" s="391"/>
      <c r="BJ19" s="391"/>
      <c r="BK19" s="391"/>
      <c r="BL19" s="391"/>
    </row>
    <row r="20" spans="1:64" s="393" customFormat="1">
      <c r="A20" s="393" t="s">
        <v>567</v>
      </c>
      <c r="B20" s="393" t="s">
        <v>571</v>
      </c>
      <c r="C20" s="393" t="s">
        <v>569</v>
      </c>
      <c r="D20" s="393" t="s">
        <v>565</v>
      </c>
      <c r="E20" s="393">
        <v>61.258000000000003</v>
      </c>
      <c r="F20" s="393">
        <v>4.3940000000000001</v>
      </c>
      <c r="G20" s="393">
        <v>7.7050000000000001</v>
      </c>
      <c r="H20" s="393">
        <v>11.776</v>
      </c>
      <c r="I20" s="393">
        <v>10.521000000000001</v>
      </c>
      <c r="J20" s="393">
        <v>7.13</v>
      </c>
      <c r="K20" s="393">
        <v>3.7519999999999998</v>
      </c>
      <c r="L20" s="393">
        <v>0.63500000000000001</v>
      </c>
      <c r="M20" s="393">
        <v>5.4279999999999999</v>
      </c>
      <c r="N20" s="393">
        <v>5.298</v>
      </c>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391"/>
      <c r="AO20" s="391"/>
      <c r="AP20" s="391"/>
      <c r="AQ20" s="391"/>
      <c r="AR20" s="391"/>
      <c r="AS20" s="391"/>
      <c r="AT20" s="391"/>
      <c r="AU20" s="391"/>
      <c r="AV20" s="391"/>
      <c r="AW20" s="391"/>
      <c r="AX20" s="391"/>
      <c r="AY20" s="391"/>
      <c r="AZ20" s="391"/>
      <c r="BA20" s="391"/>
      <c r="BB20" s="391"/>
      <c r="BC20" s="391"/>
      <c r="BD20" s="391"/>
      <c r="BE20" s="391"/>
      <c r="BF20" s="391"/>
      <c r="BG20" s="391"/>
      <c r="BH20" s="391"/>
      <c r="BI20" s="391"/>
      <c r="BJ20" s="391"/>
      <c r="BK20" s="391"/>
      <c r="BL20" s="391"/>
    </row>
    <row r="21" spans="1:64" s="390" customFormat="1">
      <c r="A21" s="390" t="s">
        <v>562</v>
      </c>
      <c r="B21" s="390" t="s">
        <v>571</v>
      </c>
      <c r="C21" s="390" t="s">
        <v>564</v>
      </c>
      <c r="D21" s="390" t="s">
        <v>565</v>
      </c>
      <c r="E21" s="390">
        <v>56.941000000000003</v>
      </c>
      <c r="F21" s="390">
        <v>2.1240000000000001</v>
      </c>
      <c r="G21" s="390">
        <v>5.04</v>
      </c>
      <c r="H21" s="390">
        <v>9.5960000000000001</v>
      </c>
      <c r="I21" s="390">
        <v>27.247</v>
      </c>
      <c r="J21" s="390">
        <v>35.121000000000002</v>
      </c>
      <c r="K21" s="390">
        <v>20.45</v>
      </c>
      <c r="L21" s="390">
        <v>81.63</v>
      </c>
      <c r="M21" s="390">
        <v>98.953000000000003</v>
      </c>
      <c r="N21" s="390">
        <v>45.68</v>
      </c>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1"/>
      <c r="AO21" s="391"/>
      <c r="AP21" s="391"/>
      <c r="AQ21" s="391"/>
      <c r="AR21" s="391"/>
      <c r="AS21" s="391"/>
      <c r="AT21" s="391"/>
      <c r="AU21" s="391"/>
      <c r="AV21" s="391"/>
      <c r="AW21" s="391"/>
      <c r="AX21" s="391"/>
      <c r="AY21" s="391"/>
      <c r="AZ21" s="391"/>
      <c r="BA21" s="391"/>
      <c r="BB21" s="391"/>
      <c r="BC21" s="391"/>
      <c r="BD21" s="391"/>
      <c r="BE21" s="391"/>
      <c r="BF21" s="391"/>
      <c r="BG21" s="391"/>
      <c r="BH21" s="391"/>
      <c r="BI21" s="391"/>
      <c r="BJ21" s="391"/>
      <c r="BK21" s="391"/>
      <c r="BL21" s="391"/>
    </row>
    <row r="22" spans="1:64" s="392" customFormat="1">
      <c r="A22" s="392" t="s">
        <v>566</v>
      </c>
      <c r="B22" s="392" t="s">
        <v>571</v>
      </c>
      <c r="C22" s="392" t="s">
        <v>564</v>
      </c>
      <c r="D22" s="392" t="s">
        <v>565</v>
      </c>
      <c r="E22" s="392">
        <v>5.27</v>
      </c>
      <c r="F22" s="392">
        <v>2.1240000000000001</v>
      </c>
      <c r="G22" s="392">
        <v>5.04</v>
      </c>
      <c r="H22" s="392">
        <v>9.5960000000000001</v>
      </c>
      <c r="I22" s="392">
        <v>27.247</v>
      </c>
      <c r="J22" s="392">
        <v>17.725999999999999</v>
      </c>
      <c r="K22" s="392">
        <v>20.45</v>
      </c>
      <c r="L22" s="392">
        <v>40.341000000000001</v>
      </c>
      <c r="M22" s="392">
        <v>98.953000000000003</v>
      </c>
      <c r="N22" s="392">
        <v>29.041</v>
      </c>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1"/>
      <c r="AL22" s="391"/>
      <c r="AM22" s="391"/>
      <c r="AN22" s="391"/>
      <c r="AO22" s="391"/>
      <c r="AP22" s="391"/>
      <c r="AQ22" s="391"/>
      <c r="AR22" s="391"/>
      <c r="AS22" s="391"/>
      <c r="AT22" s="391"/>
      <c r="AU22" s="391"/>
      <c r="AV22" s="391"/>
      <c r="AW22" s="391"/>
      <c r="AX22" s="391"/>
      <c r="AY22" s="391"/>
      <c r="AZ22" s="391"/>
      <c r="BA22" s="391"/>
      <c r="BB22" s="391"/>
      <c r="BC22" s="391"/>
      <c r="BD22" s="391"/>
      <c r="BE22" s="391"/>
      <c r="BF22" s="391"/>
      <c r="BG22" s="391"/>
      <c r="BH22" s="391"/>
      <c r="BI22" s="391"/>
      <c r="BJ22" s="391"/>
      <c r="BK22" s="391"/>
      <c r="BL22" s="391"/>
    </row>
    <row r="23" spans="1:64" s="393" customFormat="1">
      <c r="A23" s="393" t="s">
        <v>567</v>
      </c>
      <c r="B23" s="393" t="s">
        <v>571</v>
      </c>
      <c r="C23" s="393" t="s">
        <v>564</v>
      </c>
      <c r="D23" s="393" t="s">
        <v>565</v>
      </c>
      <c r="E23" s="393">
        <v>51.670999999999999</v>
      </c>
      <c r="F23" s="393" t="s">
        <v>495</v>
      </c>
      <c r="G23" s="393" t="s">
        <v>495</v>
      </c>
      <c r="H23" s="393" t="s">
        <v>495</v>
      </c>
      <c r="I23" s="393" t="s">
        <v>495</v>
      </c>
      <c r="J23" s="393">
        <v>17.395</v>
      </c>
      <c r="K23" s="393" t="s">
        <v>495</v>
      </c>
      <c r="L23" s="393">
        <v>41.289000000000001</v>
      </c>
      <c r="M23" s="393" t="s">
        <v>495</v>
      </c>
      <c r="N23" s="393">
        <v>16.638999999999999</v>
      </c>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1"/>
      <c r="AN23" s="391"/>
      <c r="AO23" s="391"/>
      <c r="AP23" s="391"/>
      <c r="AQ23" s="391"/>
      <c r="AR23" s="391"/>
      <c r="AS23" s="391"/>
      <c r="AT23" s="391"/>
      <c r="AU23" s="391"/>
      <c r="AV23" s="391"/>
      <c r="AW23" s="391"/>
      <c r="AX23" s="391"/>
      <c r="AY23" s="391"/>
      <c r="AZ23" s="391"/>
      <c r="BA23" s="391"/>
      <c r="BB23" s="391"/>
      <c r="BC23" s="391"/>
      <c r="BD23" s="391"/>
      <c r="BE23" s="391"/>
      <c r="BF23" s="391"/>
      <c r="BG23" s="391"/>
      <c r="BH23" s="391"/>
      <c r="BI23" s="391"/>
      <c r="BJ23" s="391"/>
      <c r="BK23" s="391"/>
      <c r="BL23" s="391"/>
    </row>
    <row r="24" spans="1:64" s="390" customFormat="1">
      <c r="A24" s="390" t="s">
        <v>562</v>
      </c>
      <c r="B24" s="390" t="s">
        <v>572</v>
      </c>
      <c r="C24" s="390" t="s">
        <v>564</v>
      </c>
      <c r="D24" s="390" t="s">
        <v>565</v>
      </c>
      <c r="E24" s="390">
        <v>0.48599999999999999</v>
      </c>
      <c r="F24" s="390">
        <v>0.125</v>
      </c>
      <c r="G24" s="390">
        <v>8.1000000000000003E-2</v>
      </c>
      <c r="H24" s="390">
        <v>0.39100000000000001</v>
      </c>
      <c r="I24" s="390">
        <v>0.35299999999999998</v>
      </c>
      <c r="J24" s="390">
        <v>0.64</v>
      </c>
      <c r="K24" s="390">
        <v>0.29599999999999999</v>
      </c>
      <c r="L24" s="390">
        <v>2.0619999999999998</v>
      </c>
      <c r="M24" s="390">
        <v>0.68500000000000005</v>
      </c>
      <c r="N24" s="390">
        <v>12.441000000000001</v>
      </c>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1"/>
      <c r="AX24" s="391"/>
      <c r="AY24" s="391"/>
      <c r="AZ24" s="391"/>
      <c r="BA24" s="391"/>
      <c r="BB24" s="391"/>
      <c r="BC24" s="391"/>
      <c r="BD24" s="391"/>
      <c r="BE24" s="391"/>
      <c r="BF24" s="391"/>
      <c r="BG24" s="391"/>
      <c r="BH24" s="391"/>
      <c r="BI24" s="391"/>
      <c r="BJ24" s="391"/>
      <c r="BK24" s="391"/>
      <c r="BL24" s="391"/>
    </row>
    <row r="25" spans="1:64" s="392" customFormat="1">
      <c r="A25" s="392" t="s">
        <v>566</v>
      </c>
      <c r="B25" s="392" t="s">
        <v>572</v>
      </c>
      <c r="C25" s="392" t="s">
        <v>564</v>
      </c>
      <c r="D25" s="392" t="s">
        <v>565</v>
      </c>
      <c r="E25" s="392">
        <v>0.48599999999999999</v>
      </c>
      <c r="F25" s="392">
        <v>0.125</v>
      </c>
      <c r="G25" s="392">
        <v>8.1000000000000003E-2</v>
      </c>
      <c r="H25" s="392">
        <v>0.39100000000000001</v>
      </c>
      <c r="I25" s="392">
        <v>0.35299999999999998</v>
      </c>
      <c r="J25" s="392">
        <v>0.64</v>
      </c>
      <c r="K25" s="392">
        <v>0.29599999999999999</v>
      </c>
      <c r="L25" s="392">
        <v>2.0619999999999998</v>
      </c>
      <c r="M25" s="392">
        <v>0.68500000000000005</v>
      </c>
      <c r="N25" s="392">
        <v>12.441000000000001</v>
      </c>
      <c r="O25" s="391"/>
      <c r="P25" s="391"/>
      <c r="Q25" s="391"/>
      <c r="R25" s="391"/>
      <c r="S25" s="391"/>
      <c r="T25" s="391"/>
      <c r="U25" s="391"/>
      <c r="V25" s="391"/>
      <c r="W25" s="391"/>
      <c r="X25" s="391"/>
      <c r="Y25" s="391"/>
      <c r="Z25" s="391"/>
      <c r="AA25" s="391"/>
      <c r="AB25" s="391"/>
      <c r="AC25" s="391"/>
      <c r="AD25" s="391"/>
      <c r="AE25" s="391"/>
      <c r="AF25" s="391"/>
      <c r="AG25" s="391"/>
      <c r="AH25" s="391"/>
      <c r="AI25" s="391"/>
      <c r="AJ25" s="391"/>
      <c r="AK25" s="391"/>
      <c r="AL25" s="391"/>
      <c r="AM25" s="391"/>
      <c r="AN25" s="391"/>
      <c r="AO25" s="391"/>
      <c r="AP25" s="391"/>
      <c r="AQ25" s="391"/>
      <c r="AR25" s="391"/>
      <c r="AS25" s="391"/>
      <c r="AT25" s="391"/>
      <c r="AU25" s="391"/>
      <c r="AV25" s="391"/>
      <c r="AW25" s="391"/>
      <c r="AX25" s="391"/>
      <c r="AY25" s="391"/>
      <c r="AZ25" s="391"/>
      <c r="BA25" s="391"/>
      <c r="BB25" s="391"/>
      <c r="BC25" s="391"/>
      <c r="BD25" s="391"/>
      <c r="BE25" s="391"/>
      <c r="BF25" s="391"/>
      <c r="BG25" s="391"/>
      <c r="BH25" s="391"/>
      <c r="BI25" s="391"/>
      <c r="BJ25" s="391"/>
      <c r="BK25" s="391"/>
      <c r="BL25" s="391"/>
    </row>
    <row r="26" spans="1:64" s="390" customFormat="1">
      <c r="A26" s="390" t="s">
        <v>562</v>
      </c>
      <c r="B26" s="390" t="s">
        <v>572</v>
      </c>
      <c r="C26" s="390" t="s">
        <v>569</v>
      </c>
      <c r="D26" s="390" t="s">
        <v>565</v>
      </c>
      <c r="E26" s="390">
        <v>0.161</v>
      </c>
      <c r="F26" s="390">
        <v>0.69899999999999995</v>
      </c>
      <c r="G26" s="390">
        <v>0.84899999999999998</v>
      </c>
      <c r="H26" s="390">
        <v>0.96299999999999997</v>
      </c>
      <c r="I26" s="390">
        <v>0.93899999999999995</v>
      </c>
      <c r="J26" s="390">
        <v>1.131</v>
      </c>
      <c r="K26" s="390">
        <v>0.77500000000000002</v>
      </c>
      <c r="L26" s="390">
        <v>1.7649999999999999</v>
      </c>
      <c r="M26" s="390">
        <v>2.052</v>
      </c>
      <c r="N26" s="390">
        <v>7.4880000000000004</v>
      </c>
      <c r="O26" s="391"/>
      <c r="P26" s="391"/>
      <c r="Q26" s="391"/>
      <c r="R26" s="391"/>
      <c r="S26" s="391"/>
      <c r="T26" s="391"/>
      <c r="U26" s="391"/>
      <c r="V26" s="391"/>
      <c r="W26" s="391"/>
      <c r="X26" s="391"/>
      <c r="Y26" s="391"/>
      <c r="Z26" s="391"/>
      <c r="AA26" s="391"/>
      <c r="AB26" s="391"/>
      <c r="AC26" s="391"/>
      <c r="AD26" s="391"/>
      <c r="AE26" s="391"/>
      <c r="AF26" s="391"/>
      <c r="AG26" s="391"/>
      <c r="AH26" s="391"/>
      <c r="AI26" s="391"/>
      <c r="AJ26" s="391"/>
      <c r="AK26" s="391"/>
      <c r="AL26" s="391"/>
      <c r="AM26" s="391"/>
      <c r="AN26" s="391"/>
      <c r="AO26" s="391"/>
      <c r="AP26" s="391"/>
      <c r="AQ26" s="391"/>
      <c r="AR26" s="391"/>
      <c r="AS26" s="391"/>
      <c r="AT26" s="391"/>
      <c r="AU26" s="391"/>
      <c r="AV26" s="391"/>
      <c r="AW26" s="391"/>
      <c r="AX26" s="391"/>
      <c r="AY26" s="391"/>
      <c r="AZ26" s="391"/>
      <c r="BA26" s="391"/>
      <c r="BB26" s="391"/>
      <c r="BC26" s="391"/>
      <c r="BD26" s="391"/>
      <c r="BE26" s="391"/>
      <c r="BF26" s="391"/>
      <c r="BG26" s="391"/>
      <c r="BH26" s="391"/>
      <c r="BI26" s="391"/>
      <c r="BJ26" s="391"/>
      <c r="BK26" s="391"/>
      <c r="BL26" s="391"/>
    </row>
    <row r="27" spans="1:64" s="392" customFormat="1">
      <c r="A27" s="392" t="s">
        <v>566</v>
      </c>
      <c r="B27" s="392" t="s">
        <v>572</v>
      </c>
      <c r="C27" s="392" t="s">
        <v>569</v>
      </c>
      <c r="D27" s="392" t="s">
        <v>565</v>
      </c>
      <c r="E27" s="392">
        <v>0.161</v>
      </c>
      <c r="F27" s="392">
        <v>0.69899999999999995</v>
      </c>
      <c r="G27" s="392">
        <v>0.251</v>
      </c>
      <c r="H27" s="392">
        <v>0.46100000000000002</v>
      </c>
      <c r="I27" s="392">
        <v>0.441</v>
      </c>
      <c r="J27" s="392">
        <v>0.66100000000000003</v>
      </c>
      <c r="K27" s="392">
        <v>0.29399999999999998</v>
      </c>
      <c r="L27" s="392">
        <v>1.7649999999999999</v>
      </c>
      <c r="M27" s="392">
        <v>1.016</v>
      </c>
      <c r="N27" s="392">
        <v>6.3259999999999996</v>
      </c>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391"/>
      <c r="AL27" s="391"/>
      <c r="AM27" s="391"/>
      <c r="AN27" s="391"/>
      <c r="AO27" s="391"/>
      <c r="AP27" s="391"/>
      <c r="AQ27" s="391"/>
      <c r="AR27" s="391"/>
      <c r="AS27" s="391"/>
      <c r="AT27" s="391"/>
      <c r="AU27" s="391"/>
      <c r="AV27" s="391"/>
      <c r="AW27" s="391"/>
      <c r="AX27" s="391"/>
      <c r="AY27" s="391"/>
      <c r="AZ27" s="391"/>
      <c r="BA27" s="391"/>
      <c r="BB27" s="391"/>
      <c r="BC27" s="391"/>
      <c r="BD27" s="391"/>
      <c r="BE27" s="391"/>
      <c r="BF27" s="391"/>
      <c r="BG27" s="391"/>
      <c r="BH27" s="391"/>
      <c r="BI27" s="391"/>
      <c r="BJ27" s="391"/>
      <c r="BK27" s="391"/>
      <c r="BL27" s="391"/>
    </row>
    <row r="28" spans="1:64" s="393" customFormat="1">
      <c r="A28" s="393" t="s">
        <v>567</v>
      </c>
      <c r="B28" s="393" t="s">
        <v>572</v>
      </c>
      <c r="C28" s="393" t="s">
        <v>569</v>
      </c>
      <c r="D28" s="393" t="s">
        <v>565</v>
      </c>
      <c r="E28" s="393">
        <v>0</v>
      </c>
      <c r="F28" s="393" t="s">
        <v>495</v>
      </c>
      <c r="G28" s="393">
        <v>0.59799999999999998</v>
      </c>
      <c r="H28" s="393">
        <v>0.502</v>
      </c>
      <c r="I28" s="393">
        <v>0.498</v>
      </c>
      <c r="J28" s="393">
        <v>0.46899999999999997</v>
      </c>
      <c r="K28" s="393">
        <v>0.48099999999999998</v>
      </c>
      <c r="L28" s="393" t="s">
        <v>495</v>
      </c>
      <c r="M28" s="393">
        <v>1.036</v>
      </c>
      <c r="N28" s="393">
        <v>1.163</v>
      </c>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1"/>
      <c r="AM28" s="391"/>
      <c r="AN28" s="391"/>
      <c r="AO28" s="391"/>
      <c r="AP28" s="391"/>
      <c r="AQ28" s="391"/>
      <c r="AR28" s="391"/>
      <c r="AS28" s="391"/>
      <c r="AT28" s="391"/>
      <c r="AU28" s="391"/>
      <c r="AV28" s="391"/>
      <c r="AW28" s="391"/>
      <c r="AX28" s="391"/>
      <c r="AY28" s="391"/>
      <c r="AZ28" s="391"/>
      <c r="BA28" s="391"/>
      <c r="BB28" s="391"/>
      <c r="BC28" s="391"/>
      <c r="BD28" s="391"/>
      <c r="BE28" s="391"/>
      <c r="BF28" s="391"/>
      <c r="BG28" s="391"/>
      <c r="BH28" s="391"/>
      <c r="BI28" s="391"/>
      <c r="BJ28" s="391"/>
      <c r="BK28" s="391"/>
      <c r="BL28" s="391"/>
    </row>
    <row r="29" spans="1:64">
      <c r="A29" s="390" t="s">
        <v>562</v>
      </c>
      <c r="B29" s="390" t="s">
        <v>573</v>
      </c>
      <c r="C29" s="390" t="s">
        <v>564</v>
      </c>
      <c r="D29" s="390" t="s">
        <v>565</v>
      </c>
      <c r="E29" s="390">
        <v>18.620999999999999</v>
      </c>
      <c r="F29" s="390">
        <v>1.635</v>
      </c>
      <c r="G29" s="390">
        <v>0.98899999999999999</v>
      </c>
      <c r="H29" s="390">
        <v>5.6820000000000004</v>
      </c>
      <c r="I29" s="390">
        <v>6.6710000000000003</v>
      </c>
      <c r="J29" s="390">
        <v>52.238999999999997</v>
      </c>
      <c r="K29" s="390">
        <v>6.7039999999999997</v>
      </c>
      <c r="L29" s="390">
        <v>31.096</v>
      </c>
      <c r="M29" s="390">
        <v>0.47199999999999998</v>
      </c>
      <c r="N29" s="390">
        <v>0.30399999999999999</v>
      </c>
    </row>
    <row r="30" spans="1:64">
      <c r="A30" s="392" t="s">
        <v>566</v>
      </c>
      <c r="B30" s="392" t="s">
        <v>573</v>
      </c>
      <c r="C30" s="392" t="s">
        <v>564</v>
      </c>
      <c r="D30" s="392" t="s">
        <v>565</v>
      </c>
      <c r="E30" s="392">
        <v>1.9E-2</v>
      </c>
      <c r="F30" s="392">
        <v>1.635</v>
      </c>
      <c r="G30" s="392">
        <v>0.98899999999999999</v>
      </c>
      <c r="H30" s="392" t="s">
        <v>495</v>
      </c>
      <c r="I30" s="392">
        <v>9.9000000000000005E-2</v>
      </c>
      <c r="J30" s="392">
        <v>52.238999999999997</v>
      </c>
      <c r="K30" s="392">
        <v>1.2569999999999999</v>
      </c>
      <c r="L30" s="392">
        <v>31.096</v>
      </c>
      <c r="M30" s="392">
        <v>0.47199999999999998</v>
      </c>
      <c r="N30" s="392">
        <v>0.30399999999999999</v>
      </c>
    </row>
    <row r="31" spans="1:64">
      <c r="A31" s="393" t="s">
        <v>567</v>
      </c>
      <c r="B31" s="393" t="s">
        <v>573</v>
      </c>
      <c r="C31" s="393" t="s">
        <v>564</v>
      </c>
      <c r="D31" s="393" t="s">
        <v>565</v>
      </c>
      <c r="E31" s="393">
        <v>18.602</v>
      </c>
      <c r="F31" s="393" t="s">
        <v>495</v>
      </c>
      <c r="G31" s="393" t="s">
        <v>495</v>
      </c>
      <c r="H31" s="393">
        <v>5.6820000000000004</v>
      </c>
      <c r="I31" s="393">
        <v>6.5720000000000001</v>
      </c>
      <c r="J31" s="393" t="s">
        <v>495</v>
      </c>
      <c r="K31" s="393">
        <v>5.4459999999999997</v>
      </c>
      <c r="L31" s="393" t="s">
        <v>495</v>
      </c>
      <c r="M31" s="393" t="s">
        <v>495</v>
      </c>
      <c r="N31" s="393" t="s">
        <v>495</v>
      </c>
    </row>
    <row r="32" spans="1:64">
      <c r="A32" s="390" t="s">
        <v>562</v>
      </c>
      <c r="B32" s="390" t="s">
        <v>573</v>
      </c>
      <c r="C32" s="390" t="s">
        <v>569</v>
      </c>
      <c r="D32" s="390" t="s">
        <v>565</v>
      </c>
      <c r="E32" s="390">
        <v>0.159</v>
      </c>
      <c r="F32" s="390">
        <v>4.8789999999999996</v>
      </c>
      <c r="G32" s="390">
        <v>6.0019999999999998</v>
      </c>
      <c r="H32" s="390">
        <v>7.133</v>
      </c>
      <c r="I32" s="390">
        <v>7.9029999999999996</v>
      </c>
      <c r="J32" s="390">
        <v>5.8259999999999996</v>
      </c>
      <c r="K32" s="390">
        <v>1.3080000000000001</v>
      </c>
      <c r="L32" s="390">
        <v>12.276999999999999</v>
      </c>
      <c r="M32" s="390">
        <v>3.2919999999999998</v>
      </c>
      <c r="N32" s="390">
        <v>1.0669999999999999</v>
      </c>
    </row>
    <row r="33" spans="1:14">
      <c r="A33" s="392" t="s">
        <v>566</v>
      </c>
      <c r="B33" s="392" t="s">
        <v>573</v>
      </c>
      <c r="C33" s="392" t="s">
        <v>569</v>
      </c>
      <c r="D33" s="392" t="s">
        <v>565</v>
      </c>
      <c r="E33" s="392">
        <v>0.159</v>
      </c>
      <c r="F33" s="392">
        <v>0.68100000000000005</v>
      </c>
      <c r="G33" s="392">
        <v>0.80500000000000005</v>
      </c>
      <c r="H33" s="392">
        <v>0.77100000000000002</v>
      </c>
      <c r="I33" s="392">
        <v>0.76900000000000002</v>
      </c>
      <c r="J33" s="392">
        <v>0.86499999999999999</v>
      </c>
      <c r="K33" s="392">
        <v>1.3080000000000001</v>
      </c>
      <c r="L33" s="392">
        <v>9.7469999999999999</v>
      </c>
      <c r="M33" s="392">
        <v>2.2109999999999999</v>
      </c>
      <c r="N33" s="392">
        <v>0.64300000000000002</v>
      </c>
    </row>
    <row r="34" spans="1:14">
      <c r="A34" s="393" t="s">
        <v>567</v>
      </c>
      <c r="B34" s="393" t="s">
        <v>573</v>
      </c>
      <c r="C34" s="393" t="s">
        <v>569</v>
      </c>
      <c r="D34" s="393" t="s">
        <v>565</v>
      </c>
      <c r="E34" s="393">
        <v>0</v>
      </c>
      <c r="F34" s="393">
        <v>4.1980000000000004</v>
      </c>
      <c r="G34" s="393">
        <v>5.1959999999999997</v>
      </c>
      <c r="H34" s="393">
        <v>6.3620000000000001</v>
      </c>
      <c r="I34" s="393">
        <v>7.1340000000000003</v>
      </c>
      <c r="J34" s="393">
        <v>4.96</v>
      </c>
      <c r="K34" s="393" t="s">
        <v>495</v>
      </c>
      <c r="L34" s="393">
        <v>2.5299999999999998</v>
      </c>
      <c r="M34" s="393">
        <v>1.081</v>
      </c>
      <c r="N34" s="393">
        <v>0.42399999999999999</v>
      </c>
    </row>
    <row r="35" spans="1:14">
      <c r="A35" s="390" t="s">
        <v>562</v>
      </c>
      <c r="B35" s="390" t="s">
        <v>574</v>
      </c>
      <c r="C35" s="390" t="s">
        <v>564</v>
      </c>
      <c r="D35" s="390" t="s">
        <v>565</v>
      </c>
      <c r="E35" s="390">
        <v>0.372</v>
      </c>
      <c r="F35" s="390">
        <v>4.3999999999999997E-2</v>
      </c>
      <c r="G35" s="390">
        <v>1.7000000000000001E-2</v>
      </c>
      <c r="H35" s="390">
        <v>2.3780000000000001</v>
      </c>
      <c r="I35" s="390">
        <v>0.46300000000000002</v>
      </c>
      <c r="J35" s="390">
        <v>0.317</v>
      </c>
      <c r="K35" s="390">
        <v>0.78600000000000003</v>
      </c>
      <c r="L35" s="390">
        <v>0.436</v>
      </c>
      <c r="M35" s="390">
        <v>0.224</v>
      </c>
      <c r="N35" s="390">
        <v>0.14799999999999999</v>
      </c>
    </row>
    <row r="36" spans="1:14">
      <c r="A36" s="392" t="s">
        <v>566</v>
      </c>
      <c r="B36" s="392" t="s">
        <v>574</v>
      </c>
      <c r="C36" s="392" t="s">
        <v>564</v>
      </c>
      <c r="D36" s="392" t="s">
        <v>565</v>
      </c>
      <c r="E36" s="392">
        <v>0.372</v>
      </c>
      <c r="F36" s="392">
        <v>4.3999999999999997E-2</v>
      </c>
      <c r="G36" s="392">
        <v>1.7000000000000001E-2</v>
      </c>
      <c r="H36" s="392">
        <v>0.105</v>
      </c>
      <c r="I36" s="392">
        <v>0.46300000000000002</v>
      </c>
      <c r="J36" s="392">
        <v>0.317</v>
      </c>
      <c r="K36" s="392">
        <v>0.78600000000000003</v>
      </c>
      <c r="L36" s="392">
        <v>0.436</v>
      </c>
      <c r="M36" s="392">
        <v>0.224</v>
      </c>
      <c r="N36" s="392">
        <v>0.14799999999999999</v>
      </c>
    </row>
    <row r="37" spans="1:14">
      <c r="A37" s="393" t="s">
        <v>567</v>
      </c>
      <c r="B37" s="393" t="s">
        <v>574</v>
      </c>
      <c r="C37" s="393" t="s">
        <v>564</v>
      </c>
      <c r="D37" s="393" t="s">
        <v>565</v>
      </c>
      <c r="E37" s="393" t="s">
        <v>495</v>
      </c>
      <c r="F37" s="393" t="s">
        <v>495</v>
      </c>
      <c r="G37" s="393" t="s">
        <v>495</v>
      </c>
      <c r="H37" s="393">
        <v>2.2730000000000001</v>
      </c>
      <c r="I37" s="393" t="s">
        <v>495</v>
      </c>
      <c r="J37" s="393" t="s">
        <v>495</v>
      </c>
      <c r="K37" s="393" t="s">
        <v>495</v>
      </c>
      <c r="L37" s="393" t="s">
        <v>495</v>
      </c>
      <c r="M37" s="393" t="s">
        <v>495</v>
      </c>
      <c r="N37" s="393" t="s">
        <v>495</v>
      </c>
    </row>
    <row r="38" spans="1:14">
      <c r="A38" s="390" t="s">
        <v>562</v>
      </c>
      <c r="B38" s="390" t="s">
        <v>574</v>
      </c>
      <c r="C38" s="390" t="s">
        <v>569</v>
      </c>
      <c r="D38" s="390" t="s">
        <v>565</v>
      </c>
      <c r="E38" s="390">
        <v>0.441</v>
      </c>
      <c r="F38" s="390">
        <v>0.11899999999999999</v>
      </c>
      <c r="G38" s="390">
        <v>1.7000000000000001E-2</v>
      </c>
      <c r="H38" s="390">
        <v>3.4000000000000002E-2</v>
      </c>
      <c r="I38" s="390">
        <v>0.72699999999999998</v>
      </c>
      <c r="J38" s="390">
        <v>0.58299999999999996</v>
      </c>
      <c r="K38" s="390">
        <v>0.64500000000000002</v>
      </c>
      <c r="L38" s="390">
        <v>1.4370000000000001</v>
      </c>
      <c r="M38" s="390">
        <v>3.7440000000000002</v>
      </c>
      <c r="N38" s="390">
        <v>0.21099999999999999</v>
      </c>
    </row>
    <row r="39" spans="1:14">
      <c r="A39" s="392" t="s">
        <v>566</v>
      </c>
      <c r="B39" s="392" t="s">
        <v>574</v>
      </c>
      <c r="C39" s="392" t="s">
        <v>569</v>
      </c>
      <c r="D39" s="392" t="s">
        <v>565</v>
      </c>
      <c r="E39" s="392">
        <v>0.441</v>
      </c>
      <c r="F39" s="392">
        <v>0.11899999999999999</v>
      </c>
      <c r="G39" s="392">
        <v>1.7000000000000001E-2</v>
      </c>
      <c r="H39" s="392">
        <v>3.4000000000000002E-2</v>
      </c>
      <c r="I39" s="392">
        <v>0.46200000000000002</v>
      </c>
      <c r="J39" s="392">
        <v>0.29199999999999998</v>
      </c>
      <c r="K39" s="392">
        <v>0.379</v>
      </c>
      <c r="L39" s="392">
        <v>0.85099999999999998</v>
      </c>
      <c r="M39" s="392">
        <v>0.72699999999999998</v>
      </c>
      <c r="N39" s="392">
        <v>0.14699999999999999</v>
      </c>
    </row>
    <row r="40" spans="1:14">
      <c r="A40" s="393" t="s">
        <v>567</v>
      </c>
      <c r="B40" s="393" t="s">
        <v>574</v>
      </c>
      <c r="C40" s="393" t="s">
        <v>569</v>
      </c>
      <c r="D40" s="393" t="s">
        <v>565</v>
      </c>
      <c r="E40" s="393" t="s">
        <v>495</v>
      </c>
      <c r="F40" s="393" t="s">
        <v>495</v>
      </c>
      <c r="G40" s="393" t="s">
        <v>495</v>
      </c>
      <c r="H40" s="393" t="s">
        <v>495</v>
      </c>
      <c r="I40" s="393">
        <v>0.26500000000000001</v>
      </c>
      <c r="J40" s="393">
        <v>0.28999999999999998</v>
      </c>
      <c r="K40" s="393">
        <v>0.26600000000000001</v>
      </c>
      <c r="L40" s="393">
        <v>0.58499999999999996</v>
      </c>
      <c r="M40" s="393">
        <v>3.0179999999999998</v>
      </c>
      <c r="N40" s="393">
        <v>6.3E-2</v>
      </c>
    </row>
    <row r="41" spans="1:14">
      <c r="A41" s="390" t="s">
        <v>562</v>
      </c>
      <c r="B41" s="390" t="s">
        <v>575</v>
      </c>
      <c r="C41" s="390" t="s">
        <v>564</v>
      </c>
      <c r="D41" s="390" t="s">
        <v>565</v>
      </c>
      <c r="E41" s="390">
        <v>28.459</v>
      </c>
      <c r="F41" s="390">
        <v>20.536000000000001</v>
      </c>
      <c r="G41" s="390">
        <v>4.9240000000000004</v>
      </c>
      <c r="H41" s="390">
        <v>148.71299999999999</v>
      </c>
      <c r="I41" s="390">
        <v>14.007999999999999</v>
      </c>
      <c r="J41" s="390">
        <v>2.0720000000000001</v>
      </c>
      <c r="K41" s="390">
        <v>29.126999999999999</v>
      </c>
      <c r="L41" s="390">
        <v>0.35199999999999998</v>
      </c>
      <c r="M41" s="390">
        <v>0.42899999999999999</v>
      </c>
      <c r="N41" s="390">
        <v>10.204000000000001</v>
      </c>
    </row>
    <row r="42" spans="1:14">
      <c r="A42" s="392" t="s">
        <v>566</v>
      </c>
      <c r="B42" s="392" t="s">
        <v>575</v>
      </c>
      <c r="C42" s="392" t="s">
        <v>564</v>
      </c>
      <c r="D42" s="392" t="s">
        <v>565</v>
      </c>
      <c r="E42" s="392">
        <v>0.55600000000000005</v>
      </c>
      <c r="F42" s="392">
        <v>0.56999999999999995</v>
      </c>
      <c r="G42" s="392">
        <v>4.9240000000000004</v>
      </c>
      <c r="H42" s="392">
        <v>3.82</v>
      </c>
      <c r="I42" s="392">
        <v>4.1500000000000004</v>
      </c>
      <c r="J42" s="392">
        <v>2.0720000000000001</v>
      </c>
      <c r="K42" s="392">
        <v>0.53400000000000003</v>
      </c>
      <c r="L42" s="392">
        <v>0.35199999999999998</v>
      </c>
      <c r="M42" s="392">
        <v>0.42899999999999999</v>
      </c>
      <c r="N42" s="392">
        <v>10.204000000000001</v>
      </c>
    </row>
    <row r="43" spans="1:14">
      <c r="A43" s="393" t="s">
        <v>567</v>
      </c>
      <c r="B43" s="393" t="s">
        <v>575</v>
      </c>
      <c r="C43" s="393" t="s">
        <v>564</v>
      </c>
      <c r="D43" s="393" t="s">
        <v>565</v>
      </c>
      <c r="E43" s="393">
        <v>27.902999999999999</v>
      </c>
      <c r="F43" s="393">
        <v>19.966000000000001</v>
      </c>
      <c r="G43" s="393" t="s">
        <v>495</v>
      </c>
      <c r="H43" s="393">
        <v>144.893</v>
      </c>
      <c r="I43" s="393">
        <v>9.8580000000000005</v>
      </c>
      <c r="J43" s="393" t="s">
        <v>495</v>
      </c>
      <c r="K43" s="393">
        <v>28.593</v>
      </c>
      <c r="L43" s="393" t="s">
        <v>495</v>
      </c>
      <c r="M43" s="393" t="s">
        <v>495</v>
      </c>
      <c r="N43" s="393" t="s">
        <v>576</v>
      </c>
    </row>
    <row r="44" spans="1:14">
      <c r="A44" s="390" t="s">
        <v>562</v>
      </c>
      <c r="B44" s="390" t="s">
        <v>575</v>
      </c>
      <c r="C44" s="390" t="s">
        <v>569</v>
      </c>
      <c r="D44" s="390" t="s">
        <v>565</v>
      </c>
      <c r="E44" s="390">
        <v>11.507999999999999</v>
      </c>
      <c r="F44" s="390">
        <v>41.243000000000002</v>
      </c>
      <c r="G44" s="390">
        <v>17.460999999999999</v>
      </c>
      <c r="H44" s="390">
        <v>49.433</v>
      </c>
      <c r="I44" s="390">
        <v>61.847000000000001</v>
      </c>
      <c r="J44" s="390">
        <v>13.582000000000001</v>
      </c>
      <c r="K44" s="390">
        <v>50.587000000000003</v>
      </c>
      <c r="L44" s="390">
        <v>24.17</v>
      </c>
      <c r="M44" s="390">
        <v>4.4210000000000003</v>
      </c>
      <c r="N44" s="390">
        <v>0.252</v>
      </c>
    </row>
    <row r="45" spans="1:14">
      <c r="A45" s="392" t="s">
        <v>566</v>
      </c>
      <c r="B45" s="392" t="s">
        <v>575</v>
      </c>
      <c r="C45" s="392" t="s">
        <v>569</v>
      </c>
      <c r="D45" s="392" t="s">
        <v>565</v>
      </c>
      <c r="E45" s="392">
        <v>1.5589999999999999</v>
      </c>
      <c r="F45" s="392">
        <v>1.85</v>
      </c>
      <c r="G45" s="392">
        <v>0.34</v>
      </c>
      <c r="H45" s="392">
        <v>1.7310000000000001</v>
      </c>
      <c r="I45" s="392">
        <v>2.4319999999999999</v>
      </c>
      <c r="J45" s="392">
        <v>4.0190000000000001</v>
      </c>
      <c r="K45" s="392">
        <v>2.4929999999999999</v>
      </c>
      <c r="L45" s="392">
        <v>1.151</v>
      </c>
      <c r="M45" s="392">
        <v>2.3719999999999999</v>
      </c>
      <c r="N45" s="392">
        <v>0.252</v>
      </c>
    </row>
    <row r="46" spans="1:14">
      <c r="A46" s="393" t="s">
        <v>567</v>
      </c>
      <c r="B46" s="393" t="s">
        <v>575</v>
      </c>
      <c r="C46" s="393" t="s">
        <v>569</v>
      </c>
      <c r="D46" s="393" t="s">
        <v>565</v>
      </c>
      <c r="E46" s="393">
        <v>9.9489999999999998</v>
      </c>
      <c r="F46" s="393">
        <v>39.393000000000001</v>
      </c>
      <c r="G46" s="393">
        <v>17.120999999999999</v>
      </c>
      <c r="H46" s="393">
        <v>47.701999999999998</v>
      </c>
      <c r="I46" s="393">
        <v>59.415999999999997</v>
      </c>
      <c r="J46" s="393">
        <v>9.5630000000000006</v>
      </c>
      <c r="K46" s="393">
        <v>48.094000000000001</v>
      </c>
      <c r="L46" s="393">
        <v>23.018999999999998</v>
      </c>
      <c r="M46" s="393">
        <v>2.0489999999999999</v>
      </c>
      <c r="N46" s="393" t="s">
        <v>495</v>
      </c>
    </row>
    <row r="47" spans="1:14">
      <c r="A47" s="390" t="s">
        <v>562</v>
      </c>
      <c r="B47" s="390" t="s">
        <v>577</v>
      </c>
      <c r="C47" s="390" t="s">
        <v>564</v>
      </c>
      <c r="D47" s="390" t="s">
        <v>565</v>
      </c>
      <c r="E47" s="390" t="s">
        <v>495</v>
      </c>
      <c r="F47" s="390">
        <v>0.28000000000000003</v>
      </c>
      <c r="G47" s="390">
        <v>3.0249999999999999</v>
      </c>
      <c r="H47" s="390">
        <v>0.23300000000000001</v>
      </c>
      <c r="I47" s="390">
        <v>0.14000000000000001</v>
      </c>
      <c r="J47" s="390">
        <v>0.434</v>
      </c>
      <c r="K47" s="390">
        <v>8.1620000000000008</v>
      </c>
      <c r="L47" s="390">
        <v>0.65900000000000003</v>
      </c>
      <c r="M47" s="390">
        <v>2.431</v>
      </c>
      <c r="N47" s="390">
        <v>28.776</v>
      </c>
    </row>
    <row r="48" spans="1:14">
      <c r="A48" s="392" t="s">
        <v>566</v>
      </c>
      <c r="B48" s="392" t="s">
        <v>577</v>
      </c>
      <c r="C48" s="392" t="s">
        <v>564</v>
      </c>
      <c r="D48" s="392" t="s">
        <v>565</v>
      </c>
      <c r="E48" s="392" t="s">
        <v>495</v>
      </c>
      <c r="F48" s="392">
        <v>0.28000000000000003</v>
      </c>
      <c r="G48" s="392">
        <v>0.64100000000000001</v>
      </c>
      <c r="H48" s="392">
        <v>0.23300000000000001</v>
      </c>
      <c r="I48" s="392">
        <v>0.14000000000000001</v>
      </c>
      <c r="J48" s="392">
        <v>0.434</v>
      </c>
      <c r="K48" s="392">
        <v>0.63500000000000001</v>
      </c>
      <c r="L48" s="392">
        <v>0.65900000000000003</v>
      </c>
      <c r="M48" s="392">
        <v>2.431</v>
      </c>
      <c r="N48" s="392">
        <v>0.97599999999999998</v>
      </c>
    </row>
    <row r="49" spans="1:15">
      <c r="A49" s="393" t="s">
        <v>567</v>
      </c>
      <c r="B49" s="393" t="s">
        <v>577</v>
      </c>
      <c r="C49" s="393" t="s">
        <v>564</v>
      </c>
      <c r="D49" s="393" t="s">
        <v>565</v>
      </c>
      <c r="E49" s="393" t="s">
        <v>495</v>
      </c>
      <c r="F49" s="393" t="s">
        <v>495</v>
      </c>
      <c r="G49" s="393">
        <v>2.383</v>
      </c>
      <c r="H49" s="393" t="s">
        <v>495</v>
      </c>
      <c r="I49" s="393" t="s">
        <v>495</v>
      </c>
      <c r="J49" s="393" t="s">
        <v>495</v>
      </c>
      <c r="K49" s="393">
        <v>7.5270000000000001</v>
      </c>
      <c r="L49" s="393" t="s">
        <v>495</v>
      </c>
      <c r="M49" s="393" t="s">
        <v>495</v>
      </c>
      <c r="N49" s="393">
        <v>27.8</v>
      </c>
    </row>
    <row r="50" spans="1:15">
      <c r="A50" s="390" t="s">
        <v>562</v>
      </c>
      <c r="B50" s="390" t="s">
        <v>577</v>
      </c>
      <c r="C50" s="390" t="s">
        <v>569</v>
      </c>
      <c r="D50" s="390" t="s">
        <v>565</v>
      </c>
      <c r="E50" s="390">
        <v>9.4E-2</v>
      </c>
      <c r="F50" s="390">
        <v>7.6999999999999999E-2</v>
      </c>
      <c r="G50" s="390">
        <v>0.39400000000000002</v>
      </c>
      <c r="H50" s="390">
        <v>1.377</v>
      </c>
      <c r="I50" s="390">
        <v>0.23899999999999999</v>
      </c>
      <c r="J50" s="390">
        <v>0.38400000000000001</v>
      </c>
      <c r="K50" s="390">
        <v>0.71699999999999997</v>
      </c>
      <c r="L50" s="390">
        <v>0.73899999999999999</v>
      </c>
      <c r="M50" s="390">
        <v>3.3290000000000002</v>
      </c>
      <c r="N50" s="390">
        <v>2.0539999999999998</v>
      </c>
    </row>
    <row r="51" spans="1:15">
      <c r="A51" s="392" t="s">
        <v>566</v>
      </c>
      <c r="B51" s="392" t="s">
        <v>577</v>
      </c>
      <c r="C51" s="392" t="s">
        <v>569</v>
      </c>
      <c r="D51" s="392" t="s">
        <v>565</v>
      </c>
      <c r="E51" s="392">
        <v>9.4E-2</v>
      </c>
      <c r="F51" s="392">
        <v>7.6999999999999999E-2</v>
      </c>
      <c r="G51" s="392">
        <v>0.39400000000000002</v>
      </c>
      <c r="H51" s="392">
        <v>1.335</v>
      </c>
      <c r="I51" s="392">
        <v>0.23899999999999999</v>
      </c>
      <c r="J51" s="392">
        <v>0.38400000000000001</v>
      </c>
      <c r="K51" s="392">
        <v>0.71099999999999997</v>
      </c>
      <c r="L51" s="392">
        <v>0.66800000000000004</v>
      </c>
      <c r="M51" s="392">
        <v>2.431</v>
      </c>
      <c r="N51" s="392">
        <v>0.82699999999999996</v>
      </c>
    </row>
    <row r="52" spans="1:15">
      <c r="A52" s="393" t="s">
        <v>567</v>
      </c>
      <c r="B52" s="393" t="s">
        <v>577</v>
      </c>
      <c r="C52" s="393" t="s">
        <v>569</v>
      </c>
      <c r="D52" s="393" t="s">
        <v>565</v>
      </c>
      <c r="E52" s="393" t="s">
        <v>495</v>
      </c>
      <c r="F52" s="393" t="s">
        <v>495</v>
      </c>
      <c r="G52" s="393" t="s">
        <v>495</v>
      </c>
      <c r="H52" s="393">
        <v>4.2000000000000003E-2</v>
      </c>
      <c r="I52" s="393" t="s">
        <v>495</v>
      </c>
      <c r="J52" s="393" t="s">
        <v>495</v>
      </c>
      <c r="K52" s="393">
        <v>7.0000000000000001E-3</v>
      </c>
      <c r="L52" s="393">
        <v>7.0999999999999994E-2</v>
      </c>
      <c r="M52" s="393">
        <v>0.89800000000000002</v>
      </c>
      <c r="N52" s="393">
        <v>1.2270000000000001</v>
      </c>
    </row>
    <row r="53" spans="1:15">
      <c r="A53" s="390" t="s">
        <v>562</v>
      </c>
      <c r="B53" s="390" t="s">
        <v>510</v>
      </c>
      <c r="C53" s="390" t="s">
        <v>564</v>
      </c>
      <c r="D53" s="390" t="s">
        <v>565</v>
      </c>
      <c r="E53" s="390">
        <v>5.17</v>
      </c>
      <c r="F53" s="390">
        <v>0.23400000000000001</v>
      </c>
      <c r="G53" s="390">
        <v>0.20699999999999999</v>
      </c>
      <c r="H53" s="390">
        <v>2.7269999999999999</v>
      </c>
      <c r="I53" s="390">
        <v>0.24199999999999999</v>
      </c>
      <c r="J53" s="390">
        <v>0.54300000000000004</v>
      </c>
      <c r="K53" s="390">
        <v>0.55000000000000004</v>
      </c>
      <c r="L53" s="390">
        <v>0.84299999999999997</v>
      </c>
      <c r="M53" s="390">
        <v>0.60699999999999998</v>
      </c>
      <c r="N53" s="390">
        <v>6.8479999999999999</v>
      </c>
    </row>
    <row r="54" spans="1:15">
      <c r="A54" s="392" t="s">
        <v>566</v>
      </c>
      <c r="B54" s="392" t="s">
        <v>510</v>
      </c>
      <c r="C54" s="392" t="s">
        <v>564</v>
      </c>
      <c r="D54" s="392" t="s">
        <v>565</v>
      </c>
      <c r="E54" s="392">
        <v>5.17</v>
      </c>
      <c r="F54" s="392">
        <v>0.23400000000000001</v>
      </c>
      <c r="G54" s="392">
        <v>0.20699999999999999</v>
      </c>
      <c r="H54" s="392">
        <v>2.7269999999999999</v>
      </c>
      <c r="I54" s="392">
        <v>0.24199999999999999</v>
      </c>
      <c r="J54" s="392">
        <v>0.54300000000000004</v>
      </c>
      <c r="K54" s="392">
        <v>0.55000000000000004</v>
      </c>
      <c r="L54" s="392">
        <v>0.50900000000000001</v>
      </c>
      <c r="M54" s="392">
        <v>0.60699999999999998</v>
      </c>
      <c r="N54" s="392">
        <v>0.65500000000000003</v>
      </c>
    </row>
    <row r="55" spans="1:15">
      <c r="A55" s="393" t="s">
        <v>567</v>
      </c>
      <c r="B55" s="393" t="s">
        <v>510</v>
      </c>
      <c r="C55" s="393" t="s">
        <v>564</v>
      </c>
      <c r="D55" s="393" t="s">
        <v>565</v>
      </c>
      <c r="E55" s="393" t="s">
        <v>495</v>
      </c>
      <c r="F55" s="393" t="s">
        <v>495</v>
      </c>
      <c r="G55" s="393" t="s">
        <v>495</v>
      </c>
      <c r="H55" s="393" t="s">
        <v>495</v>
      </c>
      <c r="I55" s="393" t="s">
        <v>495</v>
      </c>
      <c r="J55" s="393" t="s">
        <v>495</v>
      </c>
      <c r="K55" s="393" t="s">
        <v>495</v>
      </c>
      <c r="L55" s="393">
        <v>0.33400000000000002</v>
      </c>
      <c r="M55" s="393" t="s">
        <v>495</v>
      </c>
      <c r="N55" s="393">
        <v>6.1929999999999996</v>
      </c>
    </row>
    <row r="56" spans="1:15">
      <c r="A56" s="390" t="s">
        <v>562</v>
      </c>
      <c r="B56" s="390" t="s">
        <v>510</v>
      </c>
      <c r="C56" s="390" t="s">
        <v>569</v>
      </c>
      <c r="D56" s="390" t="s">
        <v>565</v>
      </c>
      <c r="E56" s="390">
        <v>2.1840000000000002</v>
      </c>
      <c r="F56" s="390">
        <v>0.23400000000000001</v>
      </c>
      <c r="G56" s="390">
        <v>0.48499999999999999</v>
      </c>
      <c r="H56" s="390">
        <v>1.5820000000000001</v>
      </c>
      <c r="I56" s="390">
        <v>0.65900000000000003</v>
      </c>
      <c r="J56" s="390">
        <v>2.258</v>
      </c>
      <c r="K56" s="390">
        <v>2.0960000000000001</v>
      </c>
      <c r="L56" s="390">
        <v>1.218</v>
      </c>
      <c r="M56" s="390">
        <v>0.58799999999999997</v>
      </c>
      <c r="N56" s="390">
        <v>0.57299999999999995</v>
      </c>
    </row>
    <row r="57" spans="1:15">
      <c r="A57" s="392" t="s">
        <v>566</v>
      </c>
      <c r="B57" s="392" t="s">
        <v>510</v>
      </c>
      <c r="C57" s="392" t="s">
        <v>569</v>
      </c>
      <c r="D57" s="392" t="s">
        <v>565</v>
      </c>
      <c r="E57" s="392">
        <v>1.661</v>
      </c>
      <c r="F57" s="392">
        <v>0.23400000000000001</v>
      </c>
      <c r="G57" s="392">
        <v>0.48499999999999999</v>
      </c>
      <c r="H57" s="392">
        <v>1.5820000000000001</v>
      </c>
      <c r="I57" s="392">
        <v>0.65900000000000003</v>
      </c>
      <c r="J57" s="392">
        <v>2.258</v>
      </c>
      <c r="K57" s="392">
        <v>2.0960000000000001</v>
      </c>
      <c r="L57" s="392">
        <v>0.88400000000000001</v>
      </c>
      <c r="M57" s="392">
        <v>0.58799999999999997</v>
      </c>
      <c r="N57" s="392">
        <v>0.57299999999999995</v>
      </c>
    </row>
    <row r="58" spans="1:15">
      <c r="A58" s="393" t="s">
        <v>567</v>
      </c>
      <c r="B58" s="393" t="s">
        <v>510</v>
      </c>
      <c r="C58" s="393" t="s">
        <v>569</v>
      </c>
      <c r="D58" s="393" t="s">
        <v>565</v>
      </c>
      <c r="E58" s="393">
        <v>0.52300000000000002</v>
      </c>
      <c r="F58" s="393" t="s">
        <v>495</v>
      </c>
      <c r="G58" s="393" t="s">
        <v>495</v>
      </c>
      <c r="H58" s="393" t="s">
        <v>495</v>
      </c>
      <c r="I58" s="393" t="s">
        <v>495</v>
      </c>
      <c r="J58" s="393" t="s">
        <v>495</v>
      </c>
      <c r="K58" s="393" t="s">
        <v>495</v>
      </c>
      <c r="L58" s="393">
        <v>0.33400000000000002</v>
      </c>
      <c r="M58" s="393" t="s">
        <v>495</v>
      </c>
      <c r="N58" s="393" t="s">
        <v>495</v>
      </c>
    </row>
    <row r="59" spans="1:15">
      <c r="A59" s="390" t="s">
        <v>562</v>
      </c>
      <c r="B59" s="390" t="s">
        <v>578</v>
      </c>
      <c r="C59" s="390" t="s">
        <v>564</v>
      </c>
      <c r="D59" s="390" t="s">
        <v>565</v>
      </c>
      <c r="E59" s="390">
        <v>0.13200000000000001</v>
      </c>
      <c r="F59" s="390">
        <v>4.0000000000000001E-3</v>
      </c>
      <c r="G59" s="390">
        <v>0.13200000000000001</v>
      </c>
      <c r="H59" s="390" t="s">
        <v>495</v>
      </c>
      <c r="I59" s="390" t="s">
        <v>495</v>
      </c>
      <c r="J59" s="390" t="s">
        <v>495</v>
      </c>
      <c r="K59" s="390" t="s">
        <v>495</v>
      </c>
      <c r="L59" s="390" t="s">
        <v>495</v>
      </c>
      <c r="M59" s="390">
        <v>0.34899999999999998</v>
      </c>
      <c r="N59" s="390" t="s">
        <v>495</v>
      </c>
    </row>
    <row r="60" spans="1:15">
      <c r="A60" s="392" t="s">
        <v>566</v>
      </c>
      <c r="B60" s="392" t="s">
        <v>578</v>
      </c>
      <c r="C60" s="392" t="s">
        <v>564</v>
      </c>
      <c r="D60" s="392" t="s">
        <v>565</v>
      </c>
      <c r="E60" s="392">
        <v>0.13200000000000001</v>
      </c>
      <c r="F60" s="392">
        <v>4.0000000000000001E-3</v>
      </c>
      <c r="G60" s="392">
        <v>0.13200000000000001</v>
      </c>
      <c r="H60" s="392" t="s">
        <v>495</v>
      </c>
      <c r="I60" s="392" t="s">
        <v>495</v>
      </c>
      <c r="J60" s="392" t="s">
        <v>495</v>
      </c>
      <c r="K60" s="392" t="s">
        <v>495</v>
      </c>
      <c r="L60" s="392" t="s">
        <v>495</v>
      </c>
      <c r="M60" s="392">
        <v>0.34899999999999998</v>
      </c>
      <c r="N60" s="392" t="s">
        <v>495</v>
      </c>
      <c r="O60" s="395"/>
    </row>
    <row r="61" spans="1:15">
      <c r="A61" s="390" t="s">
        <v>562</v>
      </c>
      <c r="B61" s="390" t="s">
        <v>578</v>
      </c>
      <c r="C61" s="390" t="s">
        <v>569</v>
      </c>
      <c r="D61" s="390" t="s">
        <v>565</v>
      </c>
      <c r="E61" s="390">
        <v>0.13200000000000001</v>
      </c>
      <c r="F61" s="390">
        <v>4.0000000000000001E-3</v>
      </c>
      <c r="G61" s="390">
        <v>0.13200000000000001</v>
      </c>
      <c r="H61" s="390" t="s">
        <v>495</v>
      </c>
      <c r="I61" s="390" t="s">
        <v>495</v>
      </c>
      <c r="J61" s="390" t="s">
        <v>495</v>
      </c>
      <c r="K61" s="390" t="s">
        <v>495</v>
      </c>
      <c r="L61" s="390" t="s">
        <v>495</v>
      </c>
      <c r="M61" s="390">
        <v>0.34899999999999998</v>
      </c>
      <c r="N61" s="390" t="s">
        <v>495</v>
      </c>
    </row>
    <row r="62" spans="1:15">
      <c r="A62" s="392" t="s">
        <v>566</v>
      </c>
      <c r="B62" s="392" t="s">
        <v>578</v>
      </c>
      <c r="C62" s="392" t="s">
        <v>569</v>
      </c>
      <c r="D62" s="392" t="s">
        <v>565</v>
      </c>
      <c r="E62" s="392">
        <v>0.13200000000000001</v>
      </c>
      <c r="F62" s="392">
        <v>4.0000000000000001E-3</v>
      </c>
      <c r="G62" s="392">
        <v>0.13200000000000001</v>
      </c>
      <c r="H62" s="392" t="s">
        <v>495</v>
      </c>
      <c r="I62" s="392" t="s">
        <v>495</v>
      </c>
      <c r="J62" s="392" t="s">
        <v>495</v>
      </c>
      <c r="K62" s="392" t="s">
        <v>495</v>
      </c>
      <c r="L62" s="392" t="s">
        <v>495</v>
      </c>
      <c r="M62" s="392">
        <v>0.34899999999999998</v>
      </c>
      <c r="N62" s="392" t="s">
        <v>495</v>
      </c>
    </row>
    <row r="63" spans="1:15">
      <c r="A63" s="390" t="s">
        <v>562</v>
      </c>
      <c r="B63" s="390" t="s">
        <v>579</v>
      </c>
      <c r="C63" s="390" t="s">
        <v>564</v>
      </c>
      <c r="D63" s="390" t="s">
        <v>565</v>
      </c>
      <c r="E63" s="390" t="s">
        <v>495</v>
      </c>
      <c r="F63" s="390" t="s">
        <v>495</v>
      </c>
      <c r="G63" s="390" t="s">
        <v>495</v>
      </c>
      <c r="H63" s="390" t="s">
        <v>495</v>
      </c>
      <c r="I63" s="390">
        <v>5.8000000000000003E-2</v>
      </c>
      <c r="J63" s="390" t="s">
        <v>495</v>
      </c>
      <c r="K63" s="390" t="s">
        <v>495</v>
      </c>
      <c r="L63" s="390" t="s">
        <v>495</v>
      </c>
      <c r="M63" s="390" t="s">
        <v>495</v>
      </c>
      <c r="N63" s="390" t="s">
        <v>495</v>
      </c>
    </row>
    <row r="64" spans="1:15">
      <c r="A64" s="392" t="s">
        <v>566</v>
      </c>
      <c r="B64" s="392" t="s">
        <v>579</v>
      </c>
      <c r="C64" s="392" t="s">
        <v>564</v>
      </c>
      <c r="D64" s="392" t="s">
        <v>565</v>
      </c>
      <c r="E64" s="392" t="s">
        <v>495</v>
      </c>
      <c r="F64" s="392" t="s">
        <v>495</v>
      </c>
      <c r="G64" s="392" t="s">
        <v>495</v>
      </c>
      <c r="H64" s="392" t="s">
        <v>495</v>
      </c>
      <c r="I64" s="392">
        <v>5.8000000000000003E-2</v>
      </c>
      <c r="J64" s="392" t="s">
        <v>495</v>
      </c>
      <c r="K64" s="392" t="s">
        <v>495</v>
      </c>
      <c r="L64" s="392" t="s">
        <v>495</v>
      </c>
      <c r="M64" s="392" t="s">
        <v>495</v>
      </c>
      <c r="N64" s="392" t="s">
        <v>495</v>
      </c>
    </row>
    <row r="65" spans="1:14">
      <c r="A65" s="390" t="s">
        <v>562</v>
      </c>
      <c r="B65" s="390" t="s">
        <v>579</v>
      </c>
      <c r="C65" s="390" t="s">
        <v>569</v>
      </c>
      <c r="D65" s="390" t="s">
        <v>565</v>
      </c>
      <c r="E65" s="390" t="s">
        <v>495</v>
      </c>
      <c r="F65" s="390" t="s">
        <v>495</v>
      </c>
      <c r="G65" s="390" t="s">
        <v>495</v>
      </c>
      <c r="H65" s="390">
        <v>1.2E-2</v>
      </c>
      <c r="I65" s="390">
        <v>0.42099999999999999</v>
      </c>
      <c r="J65" s="390">
        <v>0.191</v>
      </c>
      <c r="K65" s="390" t="s">
        <v>495</v>
      </c>
      <c r="L65" s="390" t="s">
        <v>495</v>
      </c>
      <c r="M65" s="390" t="s">
        <v>495</v>
      </c>
      <c r="N65" s="390" t="s">
        <v>495</v>
      </c>
    </row>
    <row r="66" spans="1:14">
      <c r="A66" s="392" t="s">
        <v>566</v>
      </c>
      <c r="B66" s="392" t="s">
        <v>579</v>
      </c>
      <c r="C66" s="392" t="s">
        <v>569</v>
      </c>
      <c r="D66" s="392" t="s">
        <v>565</v>
      </c>
      <c r="E66" s="392" t="s">
        <v>495</v>
      </c>
      <c r="F66" s="392" t="s">
        <v>495</v>
      </c>
      <c r="G66" s="392" t="s">
        <v>495</v>
      </c>
      <c r="H66" s="392">
        <v>1.2E-2</v>
      </c>
      <c r="I66" s="392">
        <v>3.5000000000000003E-2</v>
      </c>
      <c r="J66" s="392" t="s">
        <v>495</v>
      </c>
      <c r="K66" s="392" t="s">
        <v>495</v>
      </c>
      <c r="L66" s="392" t="s">
        <v>495</v>
      </c>
      <c r="M66" s="392" t="s">
        <v>495</v>
      </c>
      <c r="N66" s="392" t="s">
        <v>495</v>
      </c>
    </row>
    <row r="67" spans="1:14">
      <c r="A67" s="393" t="s">
        <v>567</v>
      </c>
      <c r="B67" s="393" t="s">
        <v>579</v>
      </c>
      <c r="C67" s="393" t="s">
        <v>569</v>
      </c>
      <c r="D67" s="393" t="s">
        <v>565</v>
      </c>
      <c r="E67" s="393" t="s">
        <v>495</v>
      </c>
      <c r="F67" s="393" t="s">
        <v>495</v>
      </c>
      <c r="G67" s="393" t="s">
        <v>495</v>
      </c>
      <c r="H67" s="393" t="s">
        <v>495</v>
      </c>
      <c r="I67" s="393">
        <v>0.38600000000000001</v>
      </c>
      <c r="J67" s="393">
        <v>0.191</v>
      </c>
      <c r="K67" s="393" t="s">
        <v>495</v>
      </c>
      <c r="L67" s="393" t="s">
        <v>495</v>
      </c>
      <c r="M67" s="393" t="s">
        <v>495</v>
      </c>
      <c r="N67" s="393" t="s">
        <v>495</v>
      </c>
    </row>
    <row r="68" spans="1:14">
      <c r="A68" s="390" t="s">
        <v>562</v>
      </c>
      <c r="B68" s="390" t="s">
        <v>580</v>
      </c>
      <c r="C68" s="390" t="s">
        <v>564</v>
      </c>
      <c r="D68" s="390" t="s">
        <v>565</v>
      </c>
      <c r="E68" s="390">
        <v>37.472000000000001</v>
      </c>
      <c r="F68" s="390">
        <v>0.56999999999999995</v>
      </c>
      <c r="G68" s="390">
        <v>20.047000000000001</v>
      </c>
      <c r="H68" s="390">
        <v>12.27</v>
      </c>
      <c r="I68" s="390">
        <v>14.515000000000001</v>
      </c>
      <c r="J68" s="390">
        <v>0.73699999999999999</v>
      </c>
      <c r="K68" s="390">
        <v>12.27</v>
      </c>
      <c r="L68" s="390">
        <v>0.57499999999999996</v>
      </c>
      <c r="M68" s="390">
        <v>0.108</v>
      </c>
      <c r="N68" s="390">
        <v>1.5209999999999999</v>
      </c>
    </row>
    <row r="69" spans="1:14">
      <c r="A69" s="392" t="s">
        <v>566</v>
      </c>
      <c r="B69" s="392" t="s">
        <v>580</v>
      </c>
      <c r="C69" s="392" t="s">
        <v>564</v>
      </c>
      <c r="D69" s="392" t="s">
        <v>565</v>
      </c>
      <c r="E69" s="392">
        <v>0.26900000000000002</v>
      </c>
      <c r="F69" s="392">
        <v>0.56999999999999995</v>
      </c>
      <c r="G69" s="392">
        <v>0.55200000000000005</v>
      </c>
      <c r="H69" s="392">
        <v>0.90600000000000003</v>
      </c>
      <c r="I69" s="392">
        <v>1.37</v>
      </c>
      <c r="J69" s="392">
        <v>0.73699999999999999</v>
      </c>
      <c r="K69" s="392">
        <v>1.377</v>
      </c>
      <c r="L69" s="392">
        <v>0.57499999999999996</v>
      </c>
      <c r="M69" s="392">
        <v>0.108</v>
      </c>
      <c r="N69" s="392">
        <v>1.5209999999999999</v>
      </c>
    </row>
    <row r="70" spans="1:14">
      <c r="A70" s="393" t="s">
        <v>567</v>
      </c>
      <c r="B70" s="393" t="s">
        <v>580</v>
      </c>
      <c r="C70" s="393" t="s">
        <v>564</v>
      </c>
      <c r="D70" s="393" t="s">
        <v>565</v>
      </c>
      <c r="E70" s="393">
        <v>37.203000000000003</v>
      </c>
      <c r="F70" s="393" t="s">
        <v>495</v>
      </c>
      <c r="G70" s="393">
        <v>19.495000000000001</v>
      </c>
      <c r="H70" s="393">
        <v>11.364000000000001</v>
      </c>
      <c r="I70" s="393">
        <v>13.144</v>
      </c>
      <c r="J70" s="393" t="s">
        <v>495</v>
      </c>
      <c r="K70" s="393">
        <v>10.893000000000001</v>
      </c>
      <c r="L70" s="393" t="s">
        <v>495</v>
      </c>
      <c r="M70" s="393" t="s">
        <v>495</v>
      </c>
      <c r="N70" s="393" t="s">
        <v>495</v>
      </c>
    </row>
    <row r="71" spans="1:14">
      <c r="A71" s="390" t="s">
        <v>562</v>
      </c>
      <c r="B71" s="390" t="s">
        <v>580</v>
      </c>
      <c r="C71" s="390" t="s">
        <v>569</v>
      </c>
      <c r="D71" s="390" t="s">
        <v>565</v>
      </c>
      <c r="E71" s="390">
        <v>0.90100000000000002</v>
      </c>
      <c r="F71" s="390">
        <v>9.4339999999999993</v>
      </c>
      <c r="G71" s="390">
        <v>10.981999999999999</v>
      </c>
      <c r="H71" s="390">
        <v>14.087999999999999</v>
      </c>
      <c r="I71" s="390">
        <v>14.93</v>
      </c>
      <c r="J71" s="390">
        <v>11.173</v>
      </c>
      <c r="K71" s="390">
        <v>1.2170000000000001</v>
      </c>
      <c r="L71" s="390">
        <v>5.7530000000000001</v>
      </c>
      <c r="M71" s="390">
        <v>0.17</v>
      </c>
      <c r="N71" s="390">
        <v>0.46600000000000003</v>
      </c>
    </row>
    <row r="72" spans="1:14">
      <c r="A72" s="392" t="s">
        <v>566</v>
      </c>
      <c r="B72" s="392" t="s">
        <v>580</v>
      </c>
      <c r="C72" s="392" t="s">
        <v>569</v>
      </c>
      <c r="D72" s="392" t="s">
        <v>565</v>
      </c>
      <c r="E72" s="392">
        <v>0.54600000000000004</v>
      </c>
      <c r="F72" s="392">
        <v>0.58899999999999997</v>
      </c>
      <c r="G72" s="392">
        <v>0.25900000000000001</v>
      </c>
      <c r="H72" s="392">
        <v>1.091</v>
      </c>
      <c r="I72" s="392">
        <v>0.68200000000000005</v>
      </c>
      <c r="J72" s="392">
        <v>1.2529999999999999</v>
      </c>
      <c r="K72" s="392">
        <v>1.2170000000000001</v>
      </c>
      <c r="L72" s="392">
        <v>0.69399999999999995</v>
      </c>
      <c r="M72" s="392">
        <v>0.17</v>
      </c>
      <c r="N72" s="392">
        <v>0.46600000000000003</v>
      </c>
    </row>
    <row r="73" spans="1:14">
      <c r="A73" s="393" t="s">
        <v>567</v>
      </c>
      <c r="B73" s="393" t="s">
        <v>580</v>
      </c>
      <c r="C73" s="393" t="s">
        <v>569</v>
      </c>
      <c r="D73" s="393" t="s">
        <v>565</v>
      </c>
      <c r="E73" s="393">
        <v>0.35499999999999998</v>
      </c>
      <c r="F73" s="393">
        <v>8.8450000000000006</v>
      </c>
      <c r="G73" s="393">
        <v>10.723000000000001</v>
      </c>
      <c r="H73" s="393">
        <v>12.997</v>
      </c>
      <c r="I73" s="393">
        <v>14.247999999999999</v>
      </c>
      <c r="J73" s="393">
        <v>9.92</v>
      </c>
      <c r="K73" s="393" t="s">
        <v>495</v>
      </c>
      <c r="L73" s="393">
        <v>5.0599999999999996</v>
      </c>
      <c r="M73" s="393" t="s">
        <v>495</v>
      </c>
      <c r="N73" s="393" t="s">
        <v>495</v>
      </c>
    </row>
    <row r="74" spans="1:14">
      <c r="A74" s="390" t="s">
        <v>562</v>
      </c>
      <c r="B74" s="390" t="s">
        <v>581</v>
      </c>
      <c r="C74" s="390" t="s">
        <v>564</v>
      </c>
      <c r="D74" s="390" t="s">
        <v>565</v>
      </c>
      <c r="E74" s="390">
        <v>1E-3</v>
      </c>
      <c r="F74" s="390">
        <v>5.2999999999999999E-2</v>
      </c>
      <c r="G74" s="390">
        <v>0.21099999999999999</v>
      </c>
      <c r="H74" s="390">
        <v>0.40500000000000003</v>
      </c>
      <c r="I74" s="390">
        <v>0.59199999999999997</v>
      </c>
      <c r="J74" s="390">
        <v>0.70299999999999996</v>
      </c>
      <c r="K74" s="390">
        <v>0.997</v>
      </c>
      <c r="L74" s="390">
        <v>0.94899999999999995</v>
      </c>
      <c r="M74" s="390">
        <v>1.1879999999999999</v>
      </c>
      <c r="N74" s="390">
        <v>1.542</v>
      </c>
    </row>
    <row r="75" spans="1:14">
      <c r="A75" s="392" t="s">
        <v>566</v>
      </c>
      <c r="B75" s="392" t="s">
        <v>581</v>
      </c>
      <c r="C75" s="392" t="s">
        <v>564</v>
      </c>
      <c r="D75" s="392" t="s">
        <v>565</v>
      </c>
      <c r="E75" s="392">
        <v>1E-3</v>
      </c>
      <c r="F75" s="392">
        <v>5.2999999999999999E-2</v>
      </c>
      <c r="G75" s="392">
        <v>0.21099999999999999</v>
      </c>
      <c r="H75" s="392">
        <v>0.40500000000000003</v>
      </c>
      <c r="I75" s="392">
        <v>0.59199999999999997</v>
      </c>
      <c r="J75" s="392">
        <v>0.70299999999999996</v>
      </c>
      <c r="K75" s="392">
        <v>0.997</v>
      </c>
      <c r="L75" s="392">
        <v>0.94899999999999995</v>
      </c>
      <c r="M75" s="392">
        <v>1.1879999999999999</v>
      </c>
      <c r="N75" s="392">
        <v>1.542</v>
      </c>
    </row>
    <row r="76" spans="1:14">
      <c r="A76" s="390" t="s">
        <v>562</v>
      </c>
      <c r="B76" s="390" t="s">
        <v>581</v>
      </c>
      <c r="C76" s="390" t="s">
        <v>569</v>
      </c>
      <c r="D76" s="390" t="s">
        <v>565</v>
      </c>
      <c r="E76" s="390">
        <v>0.06</v>
      </c>
      <c r="F76" s="390">
        <v>5.2999999999999999E-2</v>
      </c>
      <c r="G76" s="390">
        <v>0.28199999999999997</v>
      </c>
      <c r="H76" s="390">
        <v>0.55700000000000005</v>
      </c>
      <c r="I76" s="390">
        <v>0.98899999999999999</v>
      </c>
      <c r="J76" s="390">
        <v>0.88700000000000001</v>
      </c>
      <c r="K76" s="390">
        <v>1.3260000000000001</v>
      </c>
      <c r="L76" s="390">
        <v>1.0109999999999999</v>
      </c>
      <c r="M76" s="390">
        <v>1.232</v>
      </c>
      <c r="N76" s="390">
        <v>0.754</v>
      </c>
    </row>
    <row r="77" spans="1:14">
      <c r="A77" s="392" t="s">
        <v>566</v>
      </c>
      <c r="B77" s="392" t="s">
        <v>581</v>
      </c>
      <c r="C77" s="392" t="s">
        <v>569</v>
      </c>
      <c r="D77" s="392" t="s">
        <v>565</v>
      </c>
      <c r="E77" s="392">
        <v>0.06</v>
      </c>
      <c r="F77" s="392">
        <v>5.2999999999999999E-2</v>
      </c>
      <c r="G77" s="392">
        <v>0.106</v>
      </c>
      <c r="H77" s="392">
        <v>0.55700000000000005</v>
      </c>
      <c r="I77" s="392">
        <v>0.98</v>
      </c>
      <c r="J77" s="392">
        <v>0.88700000000000001</v>
      </c>
      <c r="K77" s="392">
        <v>1.3260000000000001</v>
      </c>
      <c r="L77" s="392">
        <v>1.0109999999999999</v>
      </c>
      <c r="M77" s="392">
        <v>1.232</v>
      </c>
      <c r="N77" s="392">
        <v>0.754</v>
      </c>
    </row>
    <row r="78" spans="1:14">
      <c r="A78" s="393" t="s">
        <v>567</v>
      </c>
      <c r="B78" s="393" t="s">
        <v>581</v>
      </c>
      <c r="C78" s="393" t="s">
        <v>569</v>
      </c>
      <c r="D78" s="393" t="s">
        <v>565</v>
      </c>
      <c r="E78" s="393" t="s">
        <v>495</v>
      </c>
      <c r="F78" s="393" t="s">
        <v>495</v>
      </c>
      <c r="G78" s="393">
        <v>0.17599999999999999</v>
      </c>
      <c r="H78" s="393" t="s">
        <v>495</v>
      </c>
      <c r="I78" s="393">
        <v>8.0000000000000002E-3</v>
      </c>
      <c r="J78" s="393" t="s">
        <v>495</v>
      </c>
      <c r="K78" s="393" t="s">
        <v>495</v>
      </c>
      <c r="L78" s="393" t="s">
        <v>495</v>
      </c>
      <c r="M78" s="393" t="s">
        <v>495</v>
      </c>
      <c r="N78" s="393" t="s">
        <v>495</v>
      </c>
    </row>
    <row r="79" spans="1:14">
      <c r="A79" s="390" t="s">
        <v>562</v>
      </c>
      <c r="B79" s="390" t="s">
        <v>550</v>
      </c>
      <c r="C79" s="390" t="s">
        <v>564</v>
      </c>
      <c r="D79" s="390" t="s">
        <v>565</v>
      </c>
      <c r="E79" s="390">
        <v>0.64400000000000002</v>
      </c>
      <c r="F79" s="390">
        <v>3.6999999999999998E-2</v>
      </c>
      <c r="G79" s="390" t="s">
        <v>495</v>
      </c>
      <c r="H79" s="390">
        <v>22.905999999999999</v>
      </c>
      <c r="I79" s="390">
        <v>1.1739999999999999</v>
      </c>
      <c r="J79" s="390">
        <v>1.177</v>
      </c>
      <c r="K79" s="390">
        <v>1.3440000000000001</v>
      </c>
      <c r="L79" s="390">
        <v>2.2709999999999999</v>
      </c>
      <c r="M79" s="390">
        <v>2.5790000000000002</v>
      </c>
      <c r="N79" s="390">
        <v>6.61</v>
      </c>
    </row>
    <row r="80" spans="1:14">
      <c r="A80" s="392" t="s">
        <v>566</v>
      </c>
      <c r="B80" s="392" t="s">
        <v>550</v>
      </c>
      <c r="C80" s="392" t="s">
        <v>564</v>
      </c>
      <c r="D80" s="392" t="s">
        <v>565</v>
      </c>
      <c r="E80" s="392">
        <v>0.64400000000000002</v>
      </c>
      <c r="F80" s="392">
        <v>3.6999999999999998E-2</v>
      </c>
      <c r="G80" s="392" t="s">
        <v>495</v>
      </c>
      <c r="H80" s="392">
        <v>1.3140000000000001</v>
      </c>
      <c r="I80" s="392">
        <v>1.1739999999999999</v>
      </c>
      <c r="J80" s="392">
        <v>1.177</v>
      </c>
      <c r="K80" s="392">
        <v>1.3440000000000001</v>
      </c>
      <c r="L80" s="392">
        <v>2.2709999999999999</v>
      </c>
      <c r="M80" s="392">
        <v>2.5790000000000002</v>
      </c>
      <c r="N80" s="392">
        <v>5.1100000000000003</v>
      </c>
    </row>
    <row r="81" spans="1:14">
      <c r="A81" s="393" t="s">
        <v>567</v>
      </c>
      <c r="B81" s="393" t="s">
        <v>550</v>
      </c>
      <c r="C81" s="393" t="s">
        <v>564</v>
      </c>
      <c r="D81" s="393" t="s">
        <v>565</v>
      </c>
      <c r="E81" s="393" t="s">
        <v>495</v>
      </c>
      <c r="F81" s="393" t="s">
        <v>495</v>
      </c>
      <c r="G81" s="393" t="s">
        <v>495</v>
      </c>
      <c r="H81" s="393">
        <v>21.591999999999999</v>
      </c>
      <c r="I81" s="393" t="s">
        <v>495</v>
      </c>
      <c r="J81" s="393" t="s">
        <v>495</v>
      </c>
      <c r="K81" s="393" t="s">
        <v>495</v>
      </c>
      <c r="L81" s="393" t="s">
        <v>495</v>
      </c>
      <c r="M81" s="393" t="s">
        <v>495</v>
      </c>
      <c r="N81" s="393">
        <v>1.5</v>
      </c>
    </row>
    <row r="82" spans="1:14">
      <c r="A82" s="390" t="s">
        <v>562</v>
      </c>
      <c r="B82" s="390" t="s">
        <v>550</v>
      </c>
      <c r="C82" s="390" t="s">
        <v>569</v>
      </c>
      <c r="D82" s="390" t="s">
        <v>565</v>
      </c>
      <c r="E82" s="390">
        <v>0.35699999999999998</v>
      </c>
      <c r="F82" s="390">
        <v>0.71199999999999997</v>
      </c>
      <c r="G82" s="390">
        <v>0.64200000000000002</v>
      </c>
      <c r="H82" s="390">
        <v>0.81699999999999995</v>
      </c>
      <c r="I82" s="390">
        <v>5.22</v>
      </c>
      <c r="J82" s="390">
        <v>4.6580000000000004</v>
      </c>
      <c r="K82" s="390">
        <v>4.9139999999999997</v>
      </c>
      <c r="L82" s="390">
        <v>8.9329999999999998</v>
      </c>
      <c r="M82" s="390">
        <v>10.397</v>
      </c>
      <c r="N82" s="390">
        <v>5.0309999999999997</v>
      </c>
    </row>
    <row r="83" spans="1:14">
      <c r="A83" s="392" t="s">
        <v>566</v>
      </c>
      <c r="B83" s="392" t="s">
        <v>550</v>
      </c>
      <c r="C83" s="392" t="s">
        <v>569</v>
      </c>
      <c r="D83" s="392" t="s">
        <v>565</v>
      </c>
      <c r="E83" s="392">
        <v>1E-3</v>
      </c>
      <c r="F83" s="392">
        <v>0.26300000000000001</v>
      </c>
      <c r="G83" s="392">
        <v>0.312</v>
      </c>
      <c r="H83" s="392">
        <v>0.54400000000000004</v>
      </c>
      <c r="I83" s="392">
        <v>1.3129999999999999</v>
      </c>
      <c r="J83" s="392">
        <v>1.179</v>
      </c>
      <c r="K83" s="392">
        <v>1.71</v>
      </c>
      <c r="L83" s="392">
        <v>2.0169999999999999</v>
      </c>
      <c r="M83" s="392">
        <v>3.1269999999999998</v>
      </c>
      <c r="N83" s="392">
        <v>3.4569999999999999</v>
      </c>
    </row>
    <row r="84" spans="1:14">
      <c r="A84" s="393" t="s">
        <v>567</v>
      </c>
      <c r="B84" s="393" t="s">
        <v>550</v>
      </c>
      <c r="C84" s="393" t="s">
        <v>569</v>
      </c>
      <c r="D84" s="393" t="s">
        <v>565</v>
      </c>
      <c r="E84" s="393">
        <v>0.35499999999999998</v>
      </c>
      <c r="F84" s="393">
        <v>0.44900000000000001</v>
      </c>
      <c r="G84" s="393">
        <v>0.33</v>
      </c>
      <c r="H84" s="393">
        <v>0.27300000000000002</v>
      </c>
      <c r="I84" s="393">
        <v>3.907</v>
      </c>
      <c r="J84" s="393">
        <v>3.4790000000000001</v>
      </c>
      <c r="K84" s="393">
        <v>3.2040000000000002</v>
      </c>
      <c r="L84" s="393">
        <v>6.9160000000000004</v>
      </c>
      <c r="M84" s="393">
        <v>7.27</v>
      </c>
      <c r="N84" s="393">
        <v>1.573</v>
      </c>
    </row>
    <row r="85" spans="1:14">
      <c r="A85" s="390" t="s">
        <v>562</v>
      </c>
      <c r="B85" s="390" t="s">
        <v>582</v>
      </c>
      <c r="C85" s="390" t="s">
        <v>564</v>
      </c>
      <c r="D85" s="390" t="s">
        <v>565</v>
      </c>
      <c r="E85" s="390">
        <v>7.5999999999999998E-2</v>
      </c>
      <c r="F85" s="390">
        <v>0.26</v>
      </c>
      <c r="G85" s="390">
        <v>1.696</v>
      </c>
      <c r="H85" s="390">
        <v>1.5589999999999999</v>
      </c>
      <c r="I85" s="390">
        <v>20.992999999999999</v>
      </c>
      <c r="J85" s="390">
        <v>0.495</v>
      </c>
      <c r="K85" s="390">
        <v>9.3539999999999992</v>
      </c>
      <c r="L85" s="390">
        <v>3.5049999999999999</v>
      </c>
      <c r="M85" s="390">
        <v>0.253</v>
      </c>
      <c r="N85" s="390">
        <v>0.115</v>
      </c>
    </row>
    <row r="86" spans="1:14">
      <c r="A86" s="392" t="s">
        <v>566</v>
      </c>
      <c r="B86" s="392" t="s">
        <v>582</v>
      </c>
      <c r="C86" s="392" t="s">
        <v>564</v>
      </c>
      <c r="D86" s="392" t="s">
        <v>565</v>
      </c>
      <c r="E86" s="392">
        <v>7.5999999999999998E-2</v>
      </c>
      <c r="F86" s="392">
        <v>0.26</v>
      </c>
      <c r="G86" s="392">
        <v>0.505</v>
      </c>
      <c r="H86" s="392">
        <v>1.5589999999999999</v>
      </c>
      <c r="I86" s="392">
        <v>1.1930000000000001</v>
      </c>
      <c r="J86" s="392">
        <v>0.495</v>
      </c>
      <c r="K86" s="392">
        <v>9.3539999999999992</v>
      </c>
      <c r="L86" s="392">
        <v>3.5049999999999999</v>
      </c>
      <c r="M86" s="392">
        <v>0.253</v>
      </c>
      <c r="N86" s="392">
        <v>0.115</v>
      </c>
    </row>
    <row r="87" spans="1:14">
      <c r="A87" s="393" t="s">
        <v>567</v>
      </c>
      <c r="B87" s="393" t="s">
        <v>582</v>
      </c>
      <c r="C87" s="393" t="s">
        <v>564</v>
      </c>
      <c r="D87" s="393" t="s">
        <v>565</v>
      </c>
      <c r="E87" s="393" t="s">
        <v>495</v>
      </c>
      <c r="F87" s="393" t="s">
        <v>495</v>
      </c>
      <c r="G87" s="393">
        <v>1.1910000000000001</v>
      </c>
      <c r="H87" s="393" t="s">
        <v>495</v>
      </c>
      <c r="I87" s="393">
        <v>19.8</v>
      </c>
      <c r="J87" s="393" t="s">
        <v>495</v>
      </c>
      <c r="K87" s="393" t="s">
        <v>495</v>
      </c>
      <c r="L87" s="393" t="s">
        <v>495</v>
      </c>
      <c r="M87" s="393" t="s">
        <v>495</v>
      </c>
      <c r="N87" s="393" t="s">
        <v>495</v>
      </c>
    </row>
    <row r="88" spans="1:14">
      <c r="A88" s="390" t="s">
        <v>562</v>
      </c>
      <c r="B88" s="390" t="s">
        <v>582</v>
      </c>
      <c r="C88" s="390" t="s">
        <v>569</v>
      </c>
      <c r="D88" s="390" t="s">
        <v>565</v>
      </c>
      <c r="E88" s="390">
        <v>0.78600000000000003</v>
      </c>
      <c r="F88" s="390">
        <v>1.0609999999999999</v>
      </c>
      <c r="G88" s="390">
        <v>1.236</v>
      </c>
      <c r="H88" s="390">
        <v>17.706</v>
      </c>
      <c r="I88" s="390">
        <v>1.2929999999999999</v>
      </c>
      <c r="J88" s="390">
        <v>1.7929999999999999</v>
      </c>
      <c r="K88" s="390">
        <v>3.5219999999999998</v>
      </c>
      <c r="L88" s="390">
        <v>15.404999999999999</v>
      </c>
      <c r="M88" s="390">
        <v>13.491</v>
      </c>
      <c r="N88" s="390">
        <v>21.795999999999999</v>
      </c>
    </row>
    <row r="89" spans="1:14">
      <c r="A89" s="392" t="s">
        <v>566</v>
      </c>
      <c r="B89" s="392" t="s">
        <v>582</v>
      </c>
      <c r="C89" s="392" t="s">
        <v>569</v>
      </c>
      <c r="D89" s="392" t="s">
        <v>565</v>
      </c>
      <c r="E89" s="392">
        <v>7.5999999999999998E-2</v>
      </c>
      <c r="F89" s="392">
        <v>0.16200000000000001</v>
      </c>
      <c r="G89" s="392">
        <v>0.57599999999999996</v>
      </c>
      <c r="H89" s="392">
        <v>1.474</v>
      </c>
      <c r="I89" s="392">
        <v>1.2210000000000001</v>
      </c>
      <c r="J89" s="392">
        <v>1.734</v>
      </c>
      <c r="K89" s="392">
        <v>3.5219999999999998</v>
      </c>
      <c r="L89" s="392">
        <v>10.19</v>
      </c>
      <c r="M89" s="392">
        <v>5.3</v>
      </c>
      <c r="N89" s="392">
        <v>10.345000000000001</v>
      </c>
    </row>
    <row r="90" spans="1:14">
      <c r="A90" s="393" t="s">
        <v>567</v>
      </c>
      <c r="B90" s="393" t="s">
        <v>582</v>
      </c>
      <c r="C90" s="393" t="s">
        <v>569</v>
      </c>
      <c r="D90" s="393" t="s">
        <v>565</v>
      </c>
      <c r="E90" s="393">
        <v>0.71099999999999997</v>
      </c>
      <c r="F90" s="393">
        <v>0.89900000000000002</v>
      </c>
      <c r="G90" s="393">
        <v>0.66</v>
      </c>
      <c r="H90" s="393">
        <v>16.231999999999999</v>
      </c>
      <c r="I90" s="393">
        <v>7.1999999999999995E-2</v>
      </c>
      <c r="J90" s="393">
        <v>5.8999999999999997E-2</v>
      </c>
      <c r="K90" s="393" t="s">
        <v>495</v>
      </c>
      <c r="L90" s="393">
        <v>5.2149999999999999</v>
      </c>
      <c r="M90" s="393">
        <v>8.1920000000000002</v>
      </c>
      <c r="N90" s="393">
        <v>11.451000000000001</v>
      </c>
    </row>
    <row r="91" spans="1:14">
      <c r="A91" s="390" t="s">
        <v>562</v>
      </c>
      <c r="B91" s="390" t="s">
        <v>583</v>
      </c>
      <c r="C91" s="390" t="s">
        <v>564</v>
      </c>
      <c r="D91" s="390" t="s">
        <v>565</v>
      </c>
      <c r="E91" s="390">
        <v>3.2000000000000001E-2</v>
      </c>
      <c r="F91" s="390">
        <v>3.5999999999999997E-2</v>
      </c>
      <c r="G91" s="390">
        <v>7.3999999999999996E-2</v>
      </c>
      <c r="H91" s="390">
        <v>6.8000000000000005E-2</v>
      </c>
      <c r="I91" s="390">
        <v>5.8000000000000003E-2</v>
      </c>
      <c r="J91" s="390">
        <v>5.2999999999999999E-2</v>
      </c>
      <c r="K91" s="390">
        <v>7.3999999999999996E-2</v>
      </c>
      <c r="L91" s="390">
        <v>4.0000000000000001E-3</v>
      </c>
      <c r="M91" s="390">
        <v>2.1999999999999999E-2</v>
      </c>
      <c r="N91" s="390">
        <v>3.5000000000000003E-2</v>
      </c>
    </row>
    <row r="92" spans="1:14">
      <c r="A92" s="392" t="s">
        <v>566</v>
      </c>
      <c r="B92" s="392" t="s">
        <v>583</v>
      </c>
      <c r="C92" s="392" t="s">
        <v>564</v>
      </c>
      <c r="D92" s="392" t="s">
        <v>565</v>
      </c>
      <c r="E92" s="392">
        <v>3.2000000000000001E-2</v>
      </c>
      <c r="F92" s="392">
        <v>3.5999999999999997E-2</v>
      </c>
      <c r="G92" s="392">
        <v>7.3999999999999996E-2</v>
      </c>
      <c r="H92" s="392">
        <v>6.8000000000000005E-2</v>
      </c>
      <c r="I92" s="392">
        <v>5.8000000000000003E-2</v>
      </c>
      <c r="J92" s="392">
        <v>5.2999999999999999E-2</v>
      </c>
      <c r="K92" s="392">
        <v>7.3999999999999996E-2</v>
      </c>
      <c r="L92" s="392">
        <v>4.0000000000000001E-3</v>
      </c>
      <c r="M92" s="392">
        <v>2.1999999999999999E-2</v>
      </c>
      <c r="N92" s="392">
        <v>3.5000000000000003E-2</v>
      </c>
    </row>
    <row r="93" spans="1:14">
      <c r="A93" s="390" t="s">
        <v>562</v>
      </c>
      <c r="B93" s="390" t="s">
        <v>583</v>
      </c>
      <c r="C93" s="390" t="s">
        <v>569</v>
      </c>
      <c r="D93" s="390" t="s">
        <v>565</v>
      </c>
      <c r="E93" s="390">
        <v>3.2000000000000001E-2</v>
      </c>
      <c r="F93" s="390">
        <v>3.5999999999999997E-2</v>
      </c>
      <c r="G93" s="390">
        <v>7.3999999999999996E-2</v>
      </c>
      <c r="H93" s="390">
        <v>6.8000000000000005E-2</v>
      </c>
      <c r="I93" s="390">
        <v>6.2E-2</v>
      </c>
      <c r="J93" s="390">
        <v>5.2999999999999999E-2</v>
      </c>
      <c r="K93" s="390">
        <v>7.3999999999999996E-2</v>
      </c>
      <c r="L93" s="390">
        <v>4.0000000000000001E-3</v>
      </c>
      <c r="M93" s="390">
        <v>4.0000000000000001E-3</v>
      </c>
      <c r="N93" s="390">
        <v>3.9E-2</v>
      </c>
    </row>
    <row r="94" spans="1:14">
      <c r="A94" s="392" t="s">
        <v>566</v>
      </c>
      <c r="B94" s="392" t="s">
        <v>583</v>
      </c>
      <c r="C94" s="392" t="s">
        <v>569</v>
      </c>
      <c r="D94" s="392" t="s">
        <v>565</v>
      </c>
      <c r="E94" s="392">
        <v>3.2000000000000001E-2</v>
      </c>
      <c r="F94" s="392">
        <v>3.5999999999999997E-2</v>
      </c>
      <c r="G94" s="392">
        <v>7.3999999999999996E-2</v>
      </c>
      <c r="H94" s="392">
        <v>6.8000000000000005E-2</v>
      </c>
      <c r="I94" s="392">
        <v>6.2E-2</v>
      </c>
      <c r="J94" s="392">
        <v>5.2999999999999999E-2</v>
      </c>
      <c r="K94" s="392">
        <v>7.3999999999999996E-2</v>
      </c>
      <c r="L94" s="392">
        <v>4.0000000000000001E-3</v>
      </c>
      <c r="M94" s="392">
        <v>4.0000000000000001E-3</v>
      </c>
      <c r="N94" s="392">
        <v>3.9E-2</v>
      </c>
    </row>
    <row r="95" spans="1:14">
      <c r="A95" s="390" t="s">
        <v>562</v>
      </c>
      <c r="B95" s="390" t="s">
        <v>584</v>
      </c>
      <c r="C95" s="390" t="s">
        <v>564</v>
      </c>
      <c r="D95" s="390" t="s">
        <v>565</v>
      </c>
      <c r="E95" s="390" t="s">
        <v>495</v>
      </c>
      <c r="F95" s="390" t="s">
        <v>495</v>
      </c>
      <c r="G95" s="390">
        <v>0.26300000000000001</v>
      </c>
      <c r="H95" s="390">
        <v>3.22</v>
      </c>
      <c r="I95" s="390">
        <v>0.44800000000000001</v>
      </c>
      <c r="J95" s="390">
        <v>0.42</v>
      </c>
      <c r="K95" s="390">
        <v>0.41499999999999998</v>
      </c>
      <c r="L95" s="390">
        <v>4.8000000000000001E-2</v>
      </c>
      <c r="M95" s="390" t="s">
        <v>495</v>
      </c>
      <c r="N95" s="390">
        <v>7.1999999999999995E-2</v>
      </c>
    </row>
    <row r="96" spans="1:14">
      <c r="A96" s="392" t="s">
        <v>566</v>
      </c>
      <c r="B96" s="392" t="s">
        <v>584</v>
      </c>
      <c r="C96" s="392" t="s">
        <v>564</v>
      </c>
      <c r="D96" s="392" t="s">
        <v>565</v>
      </c>
      <c r="E96" s="392" t="s">
        <v>495</v>
      </c>
      <c r="F96" s="392" t="s">
        <v>495</v>
      </c>
      <c r="G96" s="392">
        <v>0.26300000000000001</v>
      </c>
      <c r="H96" s="392">
        <v>3.22</v>
      </c>
      <c r="I96" s="392">
        <v>0.44800000000000001</v>
      </c>
      <c r="J96" s="392">
        <v>0.42</v>
      </c>
      <c r="K96" s="392">
        <v>0.41499999999999998</v>
      </c>
      <c r="L96" s="392">
        <v>4.8000000000000001E-2</v>
      </c>
      <c r="M96" s="392" t="s">
        <v>495</v>
      </c>
      <c r="N96" s="392">
        <v>1.0720000000000001</v>
      </c>
    </row>
    <row r="97" spans="1:14">
      <c r="A97" s="390" t="s">
        <v>562</v>
      </c>
      <c r="B97" s="390" t="s">
        <v>584</v>
      </c>
      <c r="C97" s="390" t="s">
        <v>569</v>
      </c>
      <c r="D97" s="390" t="s">
        <v>565</v>
      </c>
      <c r="E97" s="390">
        <v>0.314</v>
      </c>
      <c r="F97" s="390">
        <v>2.806</v>
      </c>
      <c r="G97" s="390">
        <v>0.26</v>
      </c>
      <c r="H97" s="390">
        <v>0.40600000000000003</v>
      </c>
      <c r="I97" s="390">
        <v>0.71399999999999997</v>
      </c>
      <c r="J97" s="390">
        <v>0.51500000000000001</v>
      </c>
      <c r="K97" s="390">
        <v>0.12</v>
      </c>
      <c r="L97" s="390">
        <v>0.56299999999999994</v>
      </c>
      <c r="M97" s="390">
        <v>0.09</v>
      </c>
      <c r="N97" s="390">
        <v>1.0669999999999999</v>
      </c>
    </row>
    <row r="98" spans="1:14">
      <c r="A98" s="392" t="s">
        <v>566</v>
      </c>
      <c r="B98" s="392" t="s">
        <v>584</v>
      </c>
      <c r="C98" s="392" t="s">
        <v>569</v>
      </c>
      <c r="D98" s="392" t="s">
        <v>565</v>
      </c>
      <c r="E98" s="392">
        <v>0.314</v>
      </c>
      <c r="F98" s="392">
        <v>2.806</v>
      </c>
      <c r="G98" s="392">
        <v>0.26</v>
      </c>
      <c r="H98" s="392">
        <v>0.40600000000000003</v>
      </c>
      <c r="I98" s="392">
        <v>0.71399999999999997</v>
      </c>
      <c r="J98" s="392">
        <v>0.51500000000000001</v>
      </c>
      <c r="K98" s="392">
        <v>0.12</v>
      </c>
      <c r="L98" s="392">
        <v>0.56299999999999994</v>
      </c>
      <c r="M98" s="392">
        <v>0.09</v>
      </c>
      <c r="N98" s="392">
        <v>1.0669999999999999</v>
      </c>
    </row>
    <row r="99" spans="1:14">
      <c r="A99" s="393" t="s">
        <v>567</v>
      </c>
      <c r="B99" s="393" t="s">
        <v>584</v>
      </c>
      <c r="C99" s="393" t="s">
        <v>569</v>
      </c>
      <c r="D99" s="393" t="s">
        <v>565</v>
      </c>
      <c r="E99" s="393" t="s">
        <v>495</v>
      </c>
      <c r="F99" s="393" t="s">
        <v>495</v>
      </c>
      <c r="G99" s="393" t="s">
        <v>495</v>
      </c>
      <c r="H99" s="393" t="s">
        <v>495</v>
      </c>
      <c r="I99" s="393" t="s">
        <v>495</v>
      </c>
      <c r="J99" s="393" t="s">
        <v>495</v>
      </c>
      <c r="K99" s="393" t="s">
        <v>495</v>
      </c>
      <c r="L99" s="393" t="s">
        <v>495</v>
      </c>
      <c r="M99" s="393" t="s">
        <v>495</v>
      </c>
      <c r="N99" s="393">
        <v>2.8839999999999999</v>
      </c>
    </row>
    <row r="100" spans="1:14">
      <c r="A100" s="390" t="s">
        <v>562</v>
      </c>
      <c r="B100" s="390" t="s">
        <v>585</v>
      </c>
      <c r="C100" s="390" t="s">
        <v>564</v>
      </c>
      <c r="D100" s="390" t="s">
        <v>565</v>
      </c>
      <c r="E100" s="390">
        <v>9.3010000000000002</v>
      </c>
      <c r="F100" s="390">
        <v>0.27400000000000002</v>
      </c>
      <c r="G100" s="390">
        <v>0.55000000000000004</v>
      </c>
      <c r="H100" s="390">
        <v>4.0839999999999996</v>
      </c>
      <c r="I100" s="390">
        <v>4.4859999999999998</v>
      </c>
      <c r="J100" s="390">
        <v>1.3759999999999999</v>
      </c>
      <c r="K100" s="390">
        <v>4.0830000000000002</v>
      </c>
      <c r="L100" s="390">
        <v>1.0449999999999999</v>
      </c>
      <c r="M100" s="390">
        <v>1.946</v>
      </c>
      <c r="N100" s="390">
        <v>1.145</v>
      </c>
    </row>
    <row r="101" spans="1:14">
      <c r="A101" s="392" t="s">
        <v>566</v>
      </c>
      <c r="B101" s="392" t="s">
        <v>585</v>
      </c>
      <c r="C101" s="392" t="s">
        <v>564</v>
      </c>
      <c r="D101" s="392" t="s">
        <v>565</v>
      </c>
      <c r="E101" s="392" t="s">
        <v>495</v>
      </c>
      <c r="F101" s="392">
        <v>0.27400000000000002</v>
      </c>
      <c r="G101" s="392">
        <v>0.55000000000000004</v>
      </c>
      <c r="H101" s="392">
        <v>1.2430000000000001</v>
      </c>
      <c r="I101" s="392">
        <v>1.2</v>
      </c>
      <c r="J101" s="392">
        <v>1.3759999999999999</v>
      </c>
      <c r="K101" s="392">
        <v>1.36</v>
      </c>
      <c r="L101" s="392">
        <v>1.0449999999999999</v>
      </c>
      <c r="M101" s="392">
        <v>1.946</v>
      </c>
      <c r="N101" s="392">
        <v>1.145</v>
      </c>
    </row>
    <row r="102" spans="1:14">
      <c r="A102" s="393" t="s">
        <v>567</v>
      </c>
      <c r="B102" s="393" t="s">
        <v>585</v>
      </c>
      <c r="C102" s="393" t="s">
        <v>564</v>
      </c>
      <c r="D102" s="393" t="s">
        <v>565</v>
      </c>
      <c r="E102" s="393">
        <v>9.3010000000000002</v>
      </c>
      <c r="F102" s="393" t="s">
        <v>495</v>
      </c>
      <c r="G102" s="393" t="s">
        <v>495</v>
      </c>
      <c r="H102" s="393">
        <v>2.8410000000000002</v>
      </c>
      <c r="I102" s="393">
        <v>3.286</v>
      </c>
      <c r="J102" s="393" t="s">
        <v>495</v>
      </c>
      <c r="K102" s="393">
        <v>2.7229999999999999</v>
      </c>
      <c r="L102" s="393" t="s">
        <v>495</v>
      </c>
      <c r="M102" s="393" t="s">
        <v>495</v>
      </c>
      <c r="N102" s="393" t="s">
        <v>495</v>
      </c>
    </row>
    <row r="103" spans="1:14">
      <c r="A103" s="390" t="s">
        <v>562</v>
      </c>
      <c r="B103" s="390" t="s">
        <v>585</v>
      </c>
      <c r="C103" s="390" t="s">
        <v>569</v>
      </c>
      <c r="D103" s="390" t="s">
        <v>565</v>
      </c>
      <c r="E103" s="390" t="s">
        <v>495</v>
      </c>
      <c r="F103" s="390">
        <v>2.3730000000000002</v>
      </c>
      <c r="G103" s="390">
        <v>3.1760000000000002</v>
      </c>
      <c r="H103" s="390">
        <v>4.0999999999999996</v>
      </c>
      <c r="I103" s="390">
        <v>4.9390000000000001</v>
      </c>
      <c r="J103" s="390">
        <v>3.8580000000000001</v>
      </c>
      <c r="K103" s="390">
        <v>1.37</v>
      </c>
      <c r="L103" s="390">
        <v>2.8039999999999998</v>
      </c>
      <c r="M103" s="390">
        <v>1.0309999999999999</v>
      </c>
      <c r="N103" s="390">
        <v>1.7350000000000001</v>
      </c>
    </row>
    <row r="104" spans="1:14">
      <c r="A104" s="392" t="s">
        <v>566</v>
      </c>
      <c r="B104" s="392" t="s">
        <v>585</v>
      </c>
      <c r="C104" s="392" t="s">
        <v>569</v>
      </c>
      <c r="D104" s="392" t="s">
        <v>565</v>
      </c>
      <c r="E104" s="392" t="s">
        <v>495</v>
      </c>
      <c r="F104" s="392">
        <v>0.27400000000000002</v>
      </c>
      <c r="G104" s="392">
        <v>0.57699999999999996</v>
      </c>
      <c r="H104" s="392">
        <v>0.91900000000000004</v>
      </c>
      <c r="I104" s="392">
        <v>1.3720000000000001</v>
      </c>
      <c r="J104" s="392">
        <v>1.3779999999999999</v>
      </c>
      <c r="K104" s="392">
        <v>1.37</v>
      </c>
      <c r="L104" s="392">
        <v>1.5389999999999999</v>
      </c>
      <c r="M104" s="392">
        <v>1.0309999999999999</v>
      </c>
      <c r="N104" s="392">
        <v>1.7350000000000001</v>
      </c>
    </row>
    <row r="105" spans="1:14">
      <c r="A105" s="393" t="s">
        <v>567</v>
      </c>
      <c r="B105" s="393" t="s">
        <v>585</v>
      </c>
      <c r="C105" s="393" t="s">
        <v>569</v>
      </c>
      <c r="D105" s="393" t="s">
        <v>565</v>
      </c>
      <c r="E105" s="393" t="s">
        <v>495</v>
      </c>
      <c r="F105" s="393">
        <v>2.0990000000000002</v>
      </c>
      <c r="G105" s="393">
        <v>2.5979999999999999</v>
      </c>
      <c r="H105" s="393">
        <v>3.181</v>
      </c>
      <c r="I105" s="393">
        <v>3.5670000000000002</v>
      </c>
      <c r="J105" s="393">
        <v>2.48</v>
      </c>
      <c r="K105" s="393" t="s">
        <v>495</v>
      </c>
      <c r="L105" s="393">
        <v>1.2649999999999999</v>
      </c>
      <c r="M105" s="393" t="s">
        <v>495</v>
      </c>
      <c r="N105" s="393" t="s">
        <v>495</v>
      </c>
    </row>
    <row r="106" spans="1:14">
      <c r="A106" s="390" t="s">
        <v>562</v>
      </c>
      <c r="B106" s="390" t="s">
        <v>586</v>
      </c>
      <c r="C106" s="390" t="s">
        <v>564</v>
      </c>
      <c r="D106" s="390" t="s">
        <v>565</v>
      </c>
      <c r="E106" s="390">
        <v>3.1E-2</v>
      </c>
      <c r="F106" s="390">
        <v>2.5000000000000001E-2</v>
      </c>
      <c r="G106" s="390" t="s">
        <v>495</v>
      </c>
      <c r="H106" s="390">
        <v>2.3010000000000002</v>
      </c>
      <c r="I106" s="390" t="s">
        <v>495</v>
      </c>
      <c r="J106" s="390">
        <v>2.1999999999999999E-2</v>
      </c>
      <c r="K106" s="390">
        <v>1.0999999999999999E-2</v>
      </c>
      <c r="L106" s="390">
        <v>4.2000000000000003E-2</v>
      </c>
      <c r="M106" s="390">
        <v>1.4E-2</v>
      </c>
      <c r="N106" s="390">
        <v>6.6760000000000002</v>
      </c>
    </row>
    <row r="107" spans="1:14">
      <c r="A107" s="392" t="s">
        <v>566</v>
      </c>
      <c r="B107" s="392" t="s">
        <v>586</v>
      </c>
      <c r="C107" s="392" t="s">
        <v>564</v>
      </c>
      <c r="D107" s="392" t="s">
        <v>565</v>
      </c>
      <c r="E107" s="392">
        <v>3.1E-2</v>
      </c>
      <c r="F107" s="392">
        <v>2.5000000000000001E-2</v>
      </c>
      <c r="G107" s="392" t="s">
        <v>495</v>
      </c>
      <c r="H107" s="392">
        <v>2.8000000000000001E-2</v>
      </c>
      <c r="I107" s="392" t="s">
        <v>495</v>
      </c>
      <c r="J107" s="392">
        <v>2.1999999999999999E-2</v>
      </c>
      <c r="K107" s="392">
        <v>1.0999999999999999E-2</v>
      </c>
      <c r="L107" s="392" t="s">
        <v>495</v>
      </c>
      <c r="M107" s="392">
        <v>1.4E-2</v>
      </c>
      <c r="N107" s="392">
        <v>0.52</v>
      </c>
    </row>
    <row r="108" spans="1:14">
      <c r="A108" s="393" t="s">
        <v>567</v>
      </c>
      <c r="B108" s="393" t="s">
        <v>586</v>
      </c>
      <c r="C108" s="393" t="s">
        <v>564</v>
      </c>
      <c r="D108" s="393" t="s">
        <v>565</v>
      </c>
      <c r="E108" s="393" t="s">
        <v>495</v>
      </c>
      <c r="F108" s="393" t="s">
        <v>495</v>
      </c>
      <c r="G108" s="393" t="s">
        <v>495</v>
      </c>
      <c r="H108" s="393">
        <v>2.2730000000000001</v>
      </c>
      <c r="I108" s="393" t="s">
        <v>495</v>
      </c>
      <c r="J108" s="393" t="s">
        <v>495</v>
      </c>
      <c r="K108" s="393" t="s">
        <v>495</v>
      </c>
      <c r="L108" s="393">
        <v>4.2000000000000003E-2</v>
      </c>
      <c r="M108" s="393" t="s">
        <v>495</v>
      </c>
      <c r="N108" s="393">
        <v>6.1559999999999997</v>
      </c>
    </row>
    <row r="109" spans="1:14">
      <c r="A109" s="390" t="s">
        <v>562</v>
      </c>
      <c r="B109" s="390" t="s">
        <v>586</v>
      </c>
      <c r="C109" s="390" t="s">
        <v>569</v>
      </c>
      <c r="D109" s="390" t="s">
        <v>565</v>
      </c>
      <c r="E109" s="390">
        <v>3.1E-2</v>
      </c>
      <c r="F109" s="390">
        <v>2.5000000000000001E-2</v>
      </c>
      <c r="G109" s="390">
        <v>0.20300000000000001</v>
      </c>
      <c r="H109" s="390">
        <v>0.151</v>
      </c>
      <c r="I109" s="390">
        <v>0.33900000000000002</v>
      </c>
      <c r="J109" s="390">
        <v>0.32200000000000001</v>
      </c>
      <c r="K109" s="390">
        <v>0.27700000000000002</v>
      </c>
      <c r="L109" s="390">
        <v>0.64200000000000002</v>
      </c>
      <c r="M109" s="390">
        <v>0.78</v>
      </c>
      <c r="N109" s="390">
        <v>0.13</v>
      </c>
    </row>
    <row r="110" spans="1:14">
      <c r="A110" s="392" t="s">
        <v>566</v>
      </c>
      <c r="B110" s="392" t="s">
        <v>586</v>
      </c>
      <c r="C110" s="392" t="s">
        <v>569</v>
      </c>
      <c r="D110" s="392" t="s">
        <v>565</v>
      </c>
      <c r="E110" s="392">
        <v>3.1E-2</v>
      </c>
      <c r="F110" s="392">
        <v>2.5000000000000001E-2</v>
      </c>
      <c r="G110" s="392" t="s">
        <v>495</v>
      </c>
      <c r="H110" s="392">
        <v>2.8000000000000001E-2</v>
      </c>
      <c r="I110" s="392" t="s">
        <v>495</v>
      </c>
      <c r="J110" s="392">
        <v>2.1999999999999999E-2</v>
      </c>
      <c r="K110" s="392">
        <v>1.0999999999999999E-2</v>
      </c>
      <c r="L110" s="392" t="s">
        <v>495</v>
      </c>
      <c r="M110" s="392">
        <v>1.4E-2</v>
      </c>
      <c r="N110" s="392">
        <v>6.7000000000000004E-2</v>
      </c>
    </row>
    <row r="111" spans="1:14">
      <c r="A111" s="393" t="s">
        <v>567</v>
      </c>
      <c r="B111" s="393" t="s">
        <v>586</v>
      </c>
      <c r="C111" s="393" t="s">
        <v>569</v>
      </c>
      <c r="D111" s="393" t="s">
        <v>565</v>
      </c>
      <c r="E111" s="393" t="s">
        <v>495</v>
      </c>
      <c r="F111" s="393" t="s">
        <v>495</v>
      </c>
      <c r="G111" s="393">
        <v>0.20300000000000001</v>
      </c>
      <c r="H111" s="393">
        <v>0.124</v>
      </c>
      <c r="I111" s="393">
        <v>0.33900000000000002</v>
      </c>
      <c r="J111" s="393">
        <v>0.30099999999999999</v>
      </c>
      <c r="K111" s="393">
        <v>0.26600000000000001</v>
      </c>
      <c r="L111" s="393">
        <v>0.64200000000000002</v>
      </c>
      <c r="M111" s="393">
        <v>0.76500000000000001</v>
      </c>
      <c r="N111" s="393">
        <v>6.3E-2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M65"/>
  <sheetViews>
    <sheetView workbookViewId="0">
      <pane xSplit="1" ySplit="2" topLeftCell="B3" activePane="bottomRight" state="frozen"/>
      <selection pane="topRight" activeCell="B1" sqref="B1"/>
      <selection pane="bottomLeft" activeCell="A3" sqref="A3"/>
      <selection pane="bottomRight" activeCell="V10" activeCellId="7" sqref="H10 J10 L10 N10 P10 R10 T10 V10"/>
    </sheetView>
  </sheetViews>
  <sheetFormatPr defaultColWidth="8.85546875" defaultRowHeight="15"/>
  <cols>
    <col min="1" max="1" width="13.85546875" customWidth="1"/>
    <col min="2" max="2" width="20" customWidth="1"/>
    <col min="3" max="3" width="32.140625" customWidth="1"/>
    <col min="4" max="4" width="41.85546875" customWidth="1"/>
    <col min="6" max="6" width="23.140625" customWidth="1"/>
    <col min="7" max="8" width="10.85546875" customWidth="1"/>
    <col min="9" max="9" width="11.85546875" customWidth="1"/>
    <col min="10" max="10" width="10.85546875" customWidth="1"/>
    <col min="11" max="22" width="11.85546875" customWidth="1"/>
    <col min="25" max="25" width="20.140625" customWidth="1"/>
  </cols>
  <sheetData>
    <row r="1" spans="1:25">
      <c r="A1" s="99"/>
      <c r="B1" s="99"/>
      <c r="C1" s="99"/>
      <c r="D1" s="99"/>
      <c r="E1" s="99"/>
      <c r="F1" s="100"/>
      <c r="G1" s="426">
        <v>2006</v>
      </c>
      <c r="H1" s="426"/>
      <c r="I1" s="426">
        <v>2007</v>
      </c>
      <c r="J1" s="426"/>
      <c r="K1" s="425">
        <v>2008</v>
      </c>
      <c r="L1" s="425"/>
      <c r="M1" s="425">
        <v>2009</v>
      </c>
      <c r="N1" s="425"/>
      <c r="O1" s="191">
        <v>2010</v>
      </c>
      <c r="P1" s="191"/>
      <c r="Q1" s="425">
        <v>2011</v>
      </c>
      <c r="R1" s="425"/>
      <c r="S1" s="425">
        <v>2012</v>
      </c>
      <c r="T1" s="425"/>
      <c r="U1" s="425">
        <v>2013</v>
      </c>
      <c r="V1" s="425"/>
      <c r="W1" s="425">
        <v>2014</v>
      </c>
      <c r="X1" s="425"/>
      <c r="Y1" s="437" t="s">
        <v>469</v>
      </c>
    </row>
    <row r="2" spans="1:25">
      <c r="A2" s="189" t="s">
        <v>0</v>
      </c>
      <c r="B2" s="190" t="s">
        <v>460</v>
      </c>
      <c r="C2" s="190" t="s">
        <v>428</v>
      </c>
      <c r="D2" s="190" t="s">
        <v>465</v>
      </c>
      <c r="E2" s="190" t="s">
        <v>3</v>
      </c>
      <c r="F2" s="190" t="s">
        <v>401</v>
      </c>
      <c r="G2" s="189" t="s">
        <v>1</v>
      </c>
      <c r="H2" s="189" t="s">
        <v>2</v>
      </c>
      <c r="I2" s="189" t="s">
        <v>1</v>
      </c>
      <c r="J2" s="189" t="s">
        <v>2</v>
      </c>
      <c r="K2" s="189" t="s">
        <v>1</v>
      </c>
      <c r="L2" s="189" t="s">
        <v>2</v>
      </c>
      <c r="M2" s="189" t="s">
        <v>1</v>
      </c>
      <c r="N2" s="189" t="s">
        <v>2</v>
      </c>
      <c r="O2" s="189" t="s">
        <v>1</v>
      </c>
      <c r="P2" s="189" t="s">
        <v>2</v>
      </c>
      <c r="Q2" s="189" t="s">
        <v>1</v>
      </c>
      <c r="R2" s="189" t="s">
        <v>2</v>
      </c>
      <c r="S2" s="189" t="s">
        <v>1</v>
      </c>
      <c r="T2" s="189" t="s">
        <v>2</v>
      </c>
      <c r="U2" s="189" t="s">
        <v>1</v>
      </c>
      <c r="V2" s="189" t="s">
        <v>2</v>
      </c>
      <c r="W2" s="189" t="s">
        <v>1</v>
      </c>
      <c r="X2" s="189" t="s">
        <v>2</v>
      </c>
      <c r="Y2" s="438"/>
    </row>
    <row r="3" spans="1:25" ht="24" customHeight="1">
      <c r="A3" s="80" t="s">
        <v>459</v>
      </c>
      <c r="B3" s="95" t="s">
        <v>472</v>
      </c>
      <c r="C3" s="97" t="s">
        <v>24</v>
      </c>
      <c r="D3" s="97" t="s">
        <v>466</v>
      </c>
      <c r="E3" s="175" t="s">
        <v>394</v>
      </c>
      <c r="F3" s="255" t="s">
        <v>404</v>
      </c>
      <c r="G3" s="256">
        <v>157.77737490000001</v>
      </c>
      <c r="H3" s="256">
        <v>157.46964610000001</v>
      </c>
      <c r="I3" s="256">
        <v>162.80213509999999</v>
      </c>
      <c r="J3" s="256">
        <v>154.97910100000001</v>
      </c>
      <c r="K3" s="256">
        <v>154.1957037</v>
      </c>
      <c r="L3" s="256">
        <v>148.02350030000002</v>
      </c>
      <c r="M3" s="256">
        <v>135.38529610000001</v>
      </c>
      <c r="N3" s="256">
        <v>130.3032115</v>
      </c>
      <c r="O3" s="256">
        <v>106.58198920000001</v>
      </c>
      <c r="P3" s="256">
        <v>98.520894380000001</v>
      </c>
      <c r="Q3" s="256">
        <v>104.24195329999999</v>
      </c>
      <c r="R3" s="256">
        <v>92.925247349999992</v>
      </c>
      <c r="S3" s="256">
        <v>27.1</v>
      </c>
      <c r="T3" s="256">
        <v>27.026566890000002</v>
      </c>
      <c r="U3" s="256">
        <v>24.108164690000002</v>
      </c>
      <c r="V3" s="256">
        <v>24.976865270000001</v>
      </c>
      <c r="W3" s="257"/>
      <c r="X3" s="257"/>
      <c r="Y3" s="434" t="s">
        <v>27</v>
      </c>
    </row>
    <row r="4" spans="1:25" ht="27" customHeight="1">
      <c r="A4" s="80" t="s">
        <v>459</v>
      </c>
      <c r="B4" s="95" t="s">
        <v>472</v>
      </c>
      <c r="C4" s="97" t="s">
        <v>24</v>
      </c>
      <c r="D4" s="97" t="s">
        <v>466</v>
      </c>
      <c r="E4" s="172" t="s">
        <v>394</v>
      </c>
      <c r="F4" s="46" t="s">
        <v>26</v>
      </c>
      <c r="G4" s="177">
        <v>1328785.274</v>
      </c>
      <c r="H4" s="177">
        <v>1326193.612</v>
      </c>
      <c r="I4" s="177">
        <v>1426049.0220000001</v>
      </c>
      <c r="J4" s="177">
        <v>1357523.9369999999</v>
      </c>
      <c r="K4" s="177">
        <v>1461343.523</v>
      </c>
      <c r="L4" s="177">
        <v>1402848.317</v>
      </c>
      <c r="M4" s="177">
        <v>1561506.9280000001</v>
      </c>
      <c r="N4" s="177">
        <v>1502891.18</v>
      </c>
      <c r="O4" s="177">
        <v>1518516.233</v>
      </c>
      <c r="P4" s="177">
        <v>1403666.591</v>
      </c>
      <c r="Q4" s="177">
        <v>1751014.6359999999</v>
      </c>
      <c r="R4" s="177">
        <v>1560921.135</v>
      </c>
      <c r="S4" s="177">
        <v>477172.0661</v>
      </c>
      <c r="T4" s="177">
        <v>475245.96289999998</v>
      </c>
      <c r="U4" s="177">
        <v>446502.49669999996</v>
      </c>
      <c r="V4" s="177">
        <v>462591.52630000003</v>
      </c>
      <c r="W4" s="139"/>
      <c r="X4" s="139"/>
      <c r="Y4" s="435"/>
    </row>
    <row r="5" spans="1:25" ht="25.5">
      <c r="A5" s="80" t="s">
        <v>459</v>
      </c>
      <c r="B5" s="95" t="s">
        <v>472</v>
      </c>
      <c r="C5" s="97" t="s">
        <v>24</v>
      </c>
      <c r="D5" s="97" t="s">
        <v>466</v>
      </c>
      <c r="E5" s="172" t="s">
        <v>394</v>
      </c>
      <c r="F5" s="288" t="s">
        <v>405</v>
      </c>
      <c r="G5" s="289">
        <v>29.904597729999999</v>
      </c>
      <c r="H5" s="289">
        <v>29.846271829999999</v>
      </c>
      <c r="I5" s="289">
        <v>43.406501609999999</v>
      </c>
      <c r="J5" s="289">
        <v>35.817812840000002</v>
      </c>
      <c r="K5" s="289">
        <v>14.724482</v>
      </c>
      <c r="L5" s="289">
        <v>53.444528759999997</v>
      </c>
      <c r="M5" s="289">
        <v>29.846271829999999</v>
      </c>
      <c r="N5" s="289">
        <v>62.104497090000002</v>
      </c>
      <c r="O5" s="289">
        <v>44.570753830000001</v>
      </c>
      <c r="P5" s="289">
        <v>62.723972709999998</v>
      </c>
      <c r="Q5" s="289">
        <v>34.787214659999997</v>
      </c>
      <c r="R5" s="289">
        <v>92.925247349999992</v>
      </c>
      <c r="S5" s="289">
        <v>37.625824180000002</v>
      </c>
      <c r="T5" s="289">
        <v>34.734822770000001</v>
      </c>
      <c r="U5" s="289">
        <v>72.413038849999992</v>
      </c>
      <c r="V5" s="289">
        <v>36.541260260000001</v>
      </c>
      <c r="W5" s="290"/>
      <c r="X5" s="290"/>
      <c r="Y5" s="435"/>
    </row>
    <row r="6" spans="1:25" ht="15.75">
      <c r="A6" s="80" t="s">
        <v>459</v>
      </c>
      <c r="B6" s="95" t="s">
        <v>472</v>
      </c>
      <c r="C6" s="97" t="s">
        <v>25</v>
      </c>
      <c r="D6" s="97" t="s">
        <v>467</v>
      </c>
      <c r="E6" s="172" t="s">
        <v>394</v>
      </c>
      <c r="F6" s="255" t="s">
        <v>404</v>
      </c>
      <c r="G6" s="256">
        <v>59.153614090000005</v>
      </c>
      <c r="H6" s="256">
        <v>59.323346399999998</v>
      </c>
      <c r="I6" s="256">
        <v>58.645302049999998</v>
      </c>
      <c r="J6" s="256">
        <v>53.338812429999997</v>
      </c>
      <c r="K6" s="256">
        <v>53.047026559999999</v>
      </c>
      <c r="L6" s="256">
        <v>49.699083139999999</v>
      </c>
      <c r="M6" s="256">
        <v>50.545993969999998</v>
      </c>
      <c r="N6" s="256">
        <v>47.309145060000006</v>
      </c>
      <c r="O6" s="256">
        <v>37.179714850000003</v>
      </c>
      <c r="P6" s="256">
        <v>34.771754000000001</v>
      </c>
      <c r="Q6" s="256">
        <v>36.371969990000004</v>
      </c>
      <c r="R6" s="256">
        <v>31.650265649999998</v>
      </c>
      <c r="S6" s="256">
        <v>8.2196187290000005</v>
      </c>
      <c r="T6" s="256">
        <v>7.1901971549999999</v>
      </c>
      <c r="U6" s="256">
        <v>10.960467119999999</v>
      </c>
      <c r="V6" s="256">
        <v>9.6049234000000006</v>
      </c>
      <c r="W6" s="247"/>
      <c r="X6" s="247"/>
      <c r="Y6" s="435"/>
    </row>
    <row r="7" spans="1:25" ht="15.75">
      <c r="A7" s="80" t="s">
        <v>459</v>
      </c>
      <c r="B7" s="95" t="s">
        <v>472</v>
      </c>
      <c r="C7" s="97" t="s">
        <v>25</v>
      </c>
      <c r="D7" s="97" t="s">
        <v>467</v>
      </c>
      <c r="E7" s="172" t="s">
        <v>394</v>
      </c>
      <c r="F7" s="46" t="s">
        <v>26</v>
      </c>
      <c r="G7" s="178">
        <v>498185.82250000001</v>
      </c>
      <c r="H7" s="178">
        <v>499615.29100000003</v>
      </c>
      <c r="I7" s="178">
        <v>513697.65880000003</v>
      </c>
      <c r="J7" s="178">
        <v>467215.99360000005</v>
      </c>
      <c r="K7" s="178">
        <v>502737.28019999998</v>
      </c>
      <c r="L7" s="178">
        <v>471008.1507</v>
      </c>
      <c r="M7" s="178">
        <v>582987.38529999997</v>
      </c>
      <c r="N7" s="178">
        <v>545654.2172999999</v>
      </c>
      <c r="O7" s="178">
        <v>529714.26930000004</v>
      </c>
      <c r="P7" s="178">
        <v>495407.08789999998</v>
      </c>
      <c r="Q7" s="178">
        <v>610961.80310000002</v>
      </c>
      <c r="R7" s="178">
        <v>531648.50219999999</v>
      </c>
      <c r="S7" s="178">
        <v>144537.06359999999</v>
      </c>
      <c r="T7" s="178">
        <v>126435.30290000001</v>
      </c>
      <c r="U7" s="178">
        <v>202996.61930000002</v>
      </c>
      <c r="V7" s="178">
        <v>177890.8653</v>
      </c>
      <c r="W7" s="139"/>
      <c r="X7" s="139"/>
      <c r="Y7" s="435"/>
    </row>
    <row r="8" spans="1:25" ht="15.75">
      <c r="A8" s="80" t="s">
        <v>459</v>
      </c>
      <c r="B8" s="95" t="s">
        <v>472</v>
      </c>
      <c r="C8" s="97" t="s">
        <v>25</v>
      </c>
      <c r="D8" s="97" t="s">
        <v>467</v>
      </c>
      <c r="E8" s="172" t="s">
        <v>394</v>
      </c>
      <c r="F8" s="288" t="s">
        <v>405</v>
      </c>
      <c r="G8" s="289">
        <v>11.211778839999999</v>
      </c>
      <c r="H8" s="289">
        <v>11.24394933</v>
      </c>
      <c r="I8" s="289">
        <v>22.491218629999999</v>
      </c>
      <c r="J8" s="289">
        <v>12.327336970000001</v>
      </c>
      <c r="K8" s="289">
        <v>10.786324260000001</v>
      </c>
      <c r="L8" s="289">
        <v>17.944070180000001</v>
      </c>
      <c r="M8" s="289">
        <v>11.24394933</v>
      </c>
      <c r="N8" s="289">
        <v>22.548259780000002</v>
      </c>
      <c r="O8" s="289">
        <v>22.03027359</v>
      </c>
      <c r="P8" s="289">
        <v>22.137664940000001</v>
      </c>
      <c r="Q8" s="289">
        <v>24.391692219999999</v>
      </c>
      <c r="R8" s="289">
        <v>31.650265649999998</v>
      </c>
      <c r="S8" s="289">
        <v>13.553740080000001</v>
      </c>
      <c r="T8" s="289">
        <v>9.2409156079999999</v>
      </c>
      <c r="U8" s="289">
        <v>37.9454323</v>
      </c>
      <c r="V8" s="289">
        <v>14.05204384</v>
      </c>
      <c r="W8" s="290"/>
      <c r="X8" s="290"/>
      <c r="Y8" s="435"/>
    </row>
    <row r="9" spans="1:25" ht="15.75">
      <c r="A9" s="80" t="s">
        <v>459</v>
      </c>
      <c r="B9" s="97" t="s">
        <v>472</v>
      </c>
      <c r="C9" s="97" t="s">
        <v>407</v>
      </c>
      <c r="D9" s="97" t="s">
        <v>471</v>
      </c>
      <c r="E9" s="172" t="s">
        <v>20</v>
      </c>
      <c r="F9" s="196" t="s">
        <v>463</v>
      </c>
      <c r="G9" s="194">
        <f t="shared" ref="G9:T9" si="0">G10/G33</f>
        <v>0.10532689976049886</v>
      </c>
      <c r="H9" s="194">
        <f t="shared" si="0"/>
        <v>0.12969112485380688</v>
      </c>
      <c r="I9" s="194">
        <f t="shared" si="0"/>
        <v>8.1783327507316358E-2</v>
      </c>
      <c r="J9" s="194">
        <f t="shared" si="0"/>
        <v>0.10156718613135679</v>
      </c>
      <c r="K9" s="194">
        <f t="shared" si="0"/>
        <v>6.4560995722994438E-2</v>
      </c>
      <c r="L9" s="194">
        <f t="shared" si="0"/>
        <v>6.880971991148141E-2</v>
      </c>
      <c r="M9" s="194">
        <f t="shared" si="0"/>
        <v>6.5518014323498019E-2</v>
      </c>
      <c r="N9" s="194">
        <f t="shared" si="0"/>
        <v>6.5073513797966553E-2</v>
      </c>
      <c r="O9" s="194">
        <f t="shared" si="0"/>
        <v>4.2974490306540339E-2</v>
      </c>
      <c r="P9" s="194">
        <f t="shared" si="0"/>
        <v>4.3345151970915617E-2</v>
      </c>
      <c r="Q9" s="194">
        <f t="shared" si="0"/>
        <v>3.7906620400687562E-2</v>
      </c>
      <c r="R9" s="194">
        <f t="shared" si="0"/>
        <v>3.8273690174672734E-2</v>
      </c>
      <c r="S9" s="194">
        <f t="shared" si="0"/>
        <v>7.0382363088201715E-3</v>
      </c>
      <c r="T9" s="194">
        <f t="shared" si="0"/>
        <v>7.6055241478210495E-3</v>
      </c>
      <c r="U9" s="194"/>
      <c r="V9" s="194"/>
      <c r="W9" s="210"/>
      <c r="X9" s="210"/>
      <c r="Y9" s="435"/>
    </row>
    <row r="10" spans="1:25" ht="15.75">
      <c r="A10" s="80" t="s">
        <v>459</v>
      </c>
      <c r="B10" s="97" t="s">
        <v>472</v>
      </c>
      <c r="C10" s="97" t="s">
        <v>407</v>
      </c>
      <c r="D10" s="97" t="s">
        <v>468</v>
      </c>
      <c r="E10" s="172" t="s">
        <v>394</v>
      </c>
      <c r="F10" s="258" t="s">
        <v>404</v>
      </c>
      <c r="G10" s="256">
        <v>216.93098899</v>
      </c>
      <c r="H10" s="256">
        <f t="shared" ref="H10:V10" si="1">SUM(H3,H6)</f>
        <v>216.7929925</v>
      </c>
      <c r="I10" s="256">
        <f t="shared" si="1"/>
        <v>221.44743714999998</v>
      </c>
      <c r="J10" s="256">
        <f t="shared" si="1"/>
        <v>208.31791343</v>
      </c>
      <c r="K10" s="256">
        <f t="shared" si="1"/>
        <v>207.24273026</v>
      </c>
      <c r="L10" s="256">
        <f t="shared" si="1"/>
        <v>197.72258344000002</v>
      </c>
      <c r="M10" s="256">
        <f t="shared" si="1"/>
        <v>185.93129006999999</v>
      </c>
      <c r="N10" s="256">
        <f t="shared" si="1"/>
        <v>177.61235656000002</v>
      </c>
      <c r="O10" s="256">
        <f t="shared" si="1"/>
        <v>143.76170405000002</v>
      </c>
      <c r="P10" s="256">
        <f t="shared" si="1"/>
        <v>133.29264838</v>
      </c>
      <c r="Q10" s="256">
        <f t="shared" si="1"/>
        <v>140.61392329</v>
      </c>
      <c r="R10" s="256">
        <f t="shared" si="1"/>
        <v>124.57551299999999</v>
      </c>
      <c r="S10" s="256">
        <f t="shared" si="1"/>
        <v>35.319618728999998</v>
      </c>
      <c r="T10" s="256">
        <f t="shared" si="1"/>
        <v>34.216764045000005</v>
      </c>
      <c r="U10" s="256">
        <f t="shared" si="1"/>
        <v>35.068631809999999</v>
      </c>
      <c r="V10" s="256">
        <f t="shared" si="1"/>
        <v>34.581788670000002</v>
      </c>
      <c r="W10" s="247"/>
      <c r="X10" s="247"/>
      <c r="Y10" s="435"/>
    </row>
    <row r="11" spans="1:25" ht="15.75">
      <c r="A11" s="80" t="s">
        <v>459</v>
      </c>
      <c r="B11" s="97" t="s">
        <v>472</v>
      </c>
      <c r="C11" s="97" t="s">
        <v>407</v>
      </c>
      <c r="D11" s="97" t="s">
        <v>468</v>
      </c>
      <c r="E11" s="172" t="s">
        <v>394</v>
      </c>
      <c r="F11" s="61" t="s">
        <v>26</v>
      </c>
      <c r="G11" s="179">
        <f>SUM(G4,G7)</f>
        <v>1826971.0965</v>
      </c>
      <c r="H11" s="179">
        <f t="shared" ref="H11:V11" si="2">SUM(H4,H7)</f>
        <v>1825808.9029999999</v>
      </c>
      <c r="I11" s="179">
        <f t="shared" si="2"/>
        <v>1939746.6808000002</v>
      </c>
      <c r="J11" s="179">
        <f t="shared" si="2"/>
        <v>1824739.9306000001</v>
      </c>
      <c r="K11" s="179">
        <f t="shared" si="2"/>
        <v>1964080.8032</v>
      </c>
      <c r="L11" s="179">
        <f t="shared" si="2"/>
        <v>1873856.4676999999</v>
      </c>
      <c r="M11" s="179">
        <f t="shared" si="2"/>
        <v>2144494.3133</v>
      </c>
      <c r="N11" s="179">
        <f t="shared" si="2"/>
        <v>2048545.3972999998</v>
      </c>
      <c r="O11" s="179">
        <f t="shared" si="2"/>
        <v>2048230.5023000001</v>
      </c>
      <c r="P11" s="179">
        <f t="shared" si="2"/>
        <v>1899073.6788999999</v>
      </c>
      <c r="Q11" s="179">
        <f t="shared" si="2"/>
        <v>2361976.4391000001</v>
      </c>
      <c r="R11" s="179">
        <f t="shared" si="2"/>
        <v>2092569.6372</v>
      </c>
      <c r="S11" s="179">
        <f t="shared" si="2"/>
        <v>621709.12969999993</v>
      </c>
      <c r="T11" s="179">
        <f t="shared" si="2"/>
        <v>601681.26579999994</v>
      </c>
      <c r="U11" s="179">
        <f t="shared" si="2"/>
        <v>649499.11599999992</v>
      </c>
      <c r="V11" s="179">
        <f t="shared" si="2"/>
        <v>640482.39159999997</v>
      </c>
      <c r="W11" s="139"/>
      <c r="X11" s="139"/>
      <c r="Y11" s="435"/>
    </row>
    <row r="12" spans="1:25" ht="15.75">
      <c r="A12" s="80" t="s">
        <v>459</v>
      </c>
      <c r="B12" s="186" t="s">
        <v>472</v>
      </c>
      <c r="C12" s="186" t="s">
        <v>407</v>
      </c>
      <c r="D12" s="97" t="s">
        <v>468</v>
      </c>
      <c r="E12" s="173" t="s">
        <v>394</v>
      </c>
      <c r="F12" s="291" t="s">
        <v>405</v>
      </c>
      <c r="G12" s="292">
        <f>SUM(G5,G8)</f>
        <v>41.11637657</v>
      </c>
      <c r="H12" s="292">
        <f t="shared" ref="H12:V12" si="3">SUM(H5,H8)</f>
        <v>41.090221159999999</v>
      </c>
      <c r="I12" s="292">
        <f t="shared" si="3"/>
        <v>65.897720239999998</v>
      </c>
      <c r="J12" s="292">
        <f t="shared" si="3"/>
        <v>48.145149810000007</v>
      </c>
      <c r="K12" s="292">
        <f t="shared" si="3"/>
        <v>25.510806260000003</v>
      </c>
      <c r="L12" s="292">
        <f t="shared" si="3"/>
        <v>71.388598939999994</v>
      </c>
      <c r="M12" s="292">
        <f t="shared" si="3"/>
        <v>41.090221159999999</v>
      </c>
      <c r="N12" s="292">
        <f t="shared" si="3"/>
        <v>84.652756870000005</v>
      </c>
      <c r="O12" s="292">
        <f t="shared" si="3"/>
        <v>66.601027420000008</v>
      </c>
      <c r="P12" s="292">
        <f t="shared" si="3"/>
        <v>84.861637650000006</v>
      </c>
      <c r="Q12" s="292">
        <f t="shared" si="3"/>
        <v>59.17890688</v>
      </c>
      <c r="R12" s="292">
        <f t="shared" si="3"/>
        <v>124.57551299999999</v>
      </c>
      <c r="S12" s="292">
        <f t="shared" si="3"/>
        <v>51.179564260000006</v>
      </c>
      <c r="T12" s="292">
        <f t="shared" si="3"/>
        <v>43.975738378000003</v>
      </c>
      <c r="U12" s="292">
        <f t="shared" si="3"/>
        <v>110.35847114999999</v>
      </c>
      <c r="V12" s="292">
        <f t="shared" si="3"/>
        <v>50.593304099999997</v>
      </c>
      <c r="W12" s="293"/>
      <c r="X12" s="293"/>
      <c r="Y12" s="435"/>
    </row>
    <row r="13" spans="1:25" ht="25.5">
      <c r="A13" s="80" t="s">
        <v>459</v>
      </c>
      <c r="B13" s="97" t="s">
        <v>22</v>
      </c>
      <c r="C13" s="97" t="s">
        <v>24</v>
      </c>
      <c r="D13" s="187" t="s">
        <v>466</v>
      </c>
      <c r="E13" s="175" t="s">
        <v>394</v>
      </c>
      <c r="F13" s="255" t="s">
        <v>404</v>
      </c>
      <c r="G13" s="256">
        <v>71.236368749999997</v>
      </c>
      <c r="H13" s="256">
        <v>71.236368749999997</v>
      </c>
      <c r="I13" s="256">
        <v>150.51983430000001</v>
      </c>
      <c r="J13" s="256">
        <v>157.77737490000001</v>
      </c>
      <c r="K13" s="256">
        <v>189.0305731</v>
      </c>
      <c r="L13" s="256">
        <v>229.01374369999999</v>
      </c>
      <c r="M13" s="256">
        <v>365.01275389999995</v>
      </c>
      <c r="N13" s="256">
        <v>77.68672020999999</v>
      </c>
      <c r="O13" s="256">
        <v>166.5669613</v>
      </c>
      <c r="P13" s="256">
        <v>157.46964610000001</v>
      </c>
      <c r="Q13" s="256">
        <v>251.1087349</v>
      </c>
      <c r="R13" s="256">
        <v>235.1563663</v>
      </c>
      <c r="S13" s="256">
        <v>370.30259610000002</v>
      </c>
      <c r="T13" s="256">
        <v>150.51983430000001</v>
      </c>
      <c r="U13" s="256">
        <v>172.0252203</v>
      </c>
      <c r="V13" s="256">
        <v>162.80213509999999</v>
      </c>
      <c r="W13" s="247"/>
      <c r="X13" s="247"/>
      <c r="Y13" s="435"/>
    </row>
    <row r="14" spans="1:25" ht="25.5">
      <c r="A14" s="80" t="s">
        <v>459</v>
      </c>
      <c r="B14" s="97" t="s">
        <v>22</v>
      </c>
      <c r="C14" s="97" t="s">
        <v>24</v>
      </c>
      <c r="D14" s="97" t="s">
        <v>466</v>
      </c>
      <c r="E14" s="172" t="s">
        <v>394</v>
      </c>
      <c r="F14" s="46" t="s">
        <v>26</v>
      </c>
      <c r="G14" s="177">
        <v>599945.57400000002</v>
      </c>
      <c r="H14" s="177">
        <v>654269.78889999993</v>
      </c>
      <c r="I14" s="177">
        <v>1318463.4369999999</v>
      </c>
      <c r="J14" s="177">
        <v>1031911.63</v>
      </c>
      <c r="K14" s="177">
        <v>1791480.548</v>
      </c>
      <c r="L14" s="177">
        <v>2341188.9980000001</v>
      </c>
      <c r="M14" s="177">
        <v>4209984.1009999998</v>
      </c>
      <c r="N14" s="177">
        <v>3981888.0079999999</v>
      </c>
      <c r="O14" s="177">
        <v>2373146.1239999998</v>
      </c>
      <c r="P14" s="177">
        <v>2405312.9649999999</v>
      </c>
      <c r="Q14" s="177">
        <v>4218024.0860000001</v>
      </c>
      <c r="R14" s="177">
        <v>3665302.2889999999</v>
      </c>
      <c r="S14" s="177">
        <v>6511548.9709999999</v>
      </c>
      <c r="T14" s="177">
        <v>5530245.5080000004</v>
      </c>
      <c r="U14" s="177">
        <v>3186044.7009999999</v>
      </c>
      <c r="V14" s="177">
        <v>5593231.0099999998</v>
      </c>
      <c r="W14" s="139"/>
      <c r="X14" s="139"/>
      <c r="Y14" s="435"/>
    </row>
    <row r="15" spans="1:25" ht="25.5">
      <c r="A15" s="80" t="s">
        <v>459</v>
      </c>
      <c r="B15" s="97" t="s">
        <v>22</v>
      </c>
      <c r="C15" s="97" t="s">
        <v>24</v>
      </c>
      <c r="D15" s="97" t="s">
        <v>466</v>
      </c>
      <c r="E15" s="172" t="s">
        <v>394</v>
      </c>
      <c r="F15" s="288" t="s">
        <v>405</v>
      </c>
      <c r="G15" s="289">
        <v>13.50190388</v>
      </c>
      <c r="H15" s="289">
        <v>14.724482</v>
      </c>
      <c r="I15" s="289">
        <v>34.787214659999997</v>
      </c>
      <c r="J15" s="289">
        <v>27.22664155</v>
      </c>
      <c r="K15" s="289">
        <v>68.250310810000002</v>
      </c>
      <c r="L15" s="289">
        <v>89.192638459999998</v>
      </c>
      <c r="M15" s="289">
        <v>173.97064330000001</v>
      </c>
      <c r="N15" s="289">
        <v>164.54494869999999</v>
      </c>
      <c r="O15" s="289">
        <v>106.0459469</v>
      </c>
      <c r="P15" s="289">
        <v>107.4833481</v>
      </c>
      <c r="Q15" s="289">
        <v>251.1087349</v>
      </c>
      <c r="R15" s="289">
        <v>218.2039273</v>
      </c>
      <c r="S15" s="289">
        <v>475.91671919999999</v>
      </c>
      <c r="T15" s="289">
        <v>404.19511699999998</v>
      </c>
      <c r="U15" s="289">
        <v>251.67363</v>
      </c>
      <c r="V15" s="289">
        <v>441.82328989999996</v>
      </c>
      <c r="W15" s="290"/>
      <c r="X15" s="290"/>
      <c r="Y15" s="435"/>
    </row>
    <row r="16" spans="1:25" ht="15.75">
      <c r="A16" s="80" t="s">
        <v>459</v>
      </c>
      <c r="B16" s="97" t="s">
        <v>22</v>
      </c>
      <c r="C16" s="97" t="s">
        <v>25</v>
      </c>
      <c r="D16" s="97" t="s">
        <v>467</v>
      </c>
      <c r="E16" s="172" t="s">
        <v>394</v>
      </c>
      <c r="F16" s="255" t="s">
        <v>404</v>
      </c>
      <c r="G16" s="256">
        <v>59.510594879999999</v>
      </c>
      <c r="H16" s="256">
        <v>59.510594879999999</v>
      </c>
      <c r="I16" s="256">
        <v>105.5397366</v>
      </c>
      <c r="J16" s="256">
        <v>59.153614090000005</v>
      </c>
      <c r="K16" s="256">
        <v>160.29702609999998</v>
      </c>
      <c r="L16" s="256">
        <v>118.664209</v>
      </c>
      <c r="M16" s="256">
        <v>125.9709848</v>
      </c>
      <c r="N16" s="256">
        <v>56.908905500000003</v>
      </c>
      <c r="O16" s="256">
        <v>63.73750999</v>
      </c>
      <c r="P16" s="256">
        <v>59.323346399999998</v>
      </c>
      <c r="Q16" s="256">
        <v>123.62947870000001</v>
      </c>
      <c r="R16" s="256">
        <v>116.23225190000001</v>
      </c>
      <c r="S16" s="256">
        <v>172.52343159999998</v>
      </c>
      <c r="T16" s="256">
        <v>105.5397366</v>
      </c>
      <c r="U16" s="256">
        <v>83.754268530000004</v>
      </c>
      <c r="V16" s="256">
        <v>58.645302049999998</v>
      </c>
      <c r="W16" s="247"/>
      <c r="X16" s="247"/>
      <c r="Y16" s="435"/>
    </row>
    <row r="17" spans="1:25" ht="15.75">
      <c r="A17" s="80" t="s">
        <v>459</v>
      </c>
      <c r="B17" s="97" t="s">
        <v>22</v>
      </c>
      <c r="C17" s="97" t="s">
        <v>25</v>
      </c>
      <c r="D17" s="97" t="s">
        <v>467</v>
      </c>
      <c r="E17" s="172" t="s">
        <v>394</v>
      </c>
      <c r="F17" s="46" t="s">
        <v>26</v>
      </c>
      <c r="G17" s="178">
        <v>501192.27899999998</v>
      </c>
      <c r="H17" s="178">
        <v>479281.11119999998</v>
      </c>
      <c r="I17" s="178">
        <v>924464.76839999994</v>
      </c>
      <c r="J17" s="178">
        <v>716392.61910000001</v>
      </c>
      <c r="K17" s="178">
        <v>1519166.976</v>
      </c>
      <c r="L17" s="178">
        <v>1894281.2350000001</v>
      </c>
      <c r="M17" s="178">
        <v>1452924.1440000001</v>
      </c>
      <c r="N17" s="178">
        <v>1249626.1270000001</v>
      </c>
      <c r="O17" s="178">
        <v>908093.79989999998</v>
      </c>
      <c r="P17" s="178">
        <v>1055920.4210000001</v>
      </c>
      <c r="Q17" s="178">
        <v>2076678.531</v>
      </c>
      <c r="R17" s="178">
        <v>2261927.6310000001</v>
      </c>
      <c r="S17" s="178">
        <v>3033721.03</v>
      </c>
      <c r="T17" s="178">
        <v>2257491.5260000001</v>
      </c>
      <c r="U17" s="178">
        <v>1551196.057</v>
      </c>
      <c r="V17" s="178">
        <v>2095066.8370000001</v>
      </c>
      <c r="W17" s="139"/>
      <c r="X17" s="139"/>
      <c r="Y17" s="435"/>
    </row>
    <row r="18" spans="1:25" ht="15.75">
      <c r="A18" s="80" t="s">
        <v>459</v>
      </c>
      <c r="B18" s="97" t="s">
        <v>22</v>
      </c>
      <c r="C18" s="97" t="s">
        <v>25</v>
      </c>
      <c r="D18" s="97" t="s">
        <v>467</v>
      </c>
      <c r="E18" s="172" t="s">
        <v>394</v>
      </c>
      <c r="F18" s="288" t="s">
        <v>405</v>
      </c>
      <c r="G18" s="289">
        <v>11.27943979</v>
      </c>
      <c r="H18" s="289">
        <v>10.786324260000001</v>
      </c>
      <c r="I18" s="289">
        <v>24.391692219999999</v>
      </c>
      <c r="J18" s="289">
        <v>18.901778489999998</v>
      </c>
      <c r="K18" s="289">
        <v>57.875938650000002</v>
      </c>
      <c r="L18" s="289">
        <v>72.166724439999996</v>
      </c>
      <c r="M18" s="289">
        <v>60.0396918</v>
      </c>
      <c r="N18" s="289">
        <v>51.638736860000002</v>
      </c>
      <c r="O18" s="289">
        <v>40.57890321</v>
      </c>
      <c r="P18" s="289">
        <v>47.18465492</v>
      </c>
      <c r="Q18" s="289">
        <v>123.62947870000001</v>
      </c>
      <c r="R18" s="289">
        <v>134.6577863</v>
      </c>
      <c r="S18" s="289">
        <v>221.72889519999998</v>
      </c>
      <c r="T18" s="289">
        <v>164.9957584</v>
      </c>
      <c r="U18" s="289">
        <v>122.53285150000001</v>
      </c>
      <c r="V18" s="289">
        <v>165.49456309999999</v>
      </c>
      <c r="W18" s="290"/>
      <c r="X18" s="290"/>
      <c r="Y18" s="435"/>
    </row>
    <row r="19" spans="1:25" ht="15.75">
      <c r="A19" s="80" t="s">
        <v>459</v>
      </c>
      <c r="B19" s="261" t="s">
        <v>22</v>
      </c>
      <c r="C19" s="261" t="s">
        <v>407</v>
      </c>
      <c r="D19" s="261" t="s">
        <v>471</v>
      </c>
      <c r="E19" s="262" t="s">
        <v>20</v>
      </c>
      <c r="F19" s="195" t="s">
        <v>463</v>
      </c>
      <c r="G19" s="194">
        <f t="shared" ref="G19:T19" si="4">G20/G33</f>
        <v>6.3481812332867829E-2</v>
      </c>
      <c r="H19" s="194">
        <f t="shared" si="4"/>
        <v>7.8216184890729235E-2</v>
      </c>
      <c r="I19" s="194">
        <f t="shared" si="4"/>
        <v>9.4566024415593905E-2</v>
      </c>
      <c r="J19" s="194">
        <f t="shared" si="4"/>
        <v>0.10576656502375298</v>
      </c>
      <c r="K19" s="194">
        <f t="shared" si="4"/>
        <v>0.10882378170554369</v>
      </c>
      <c r="L19" s="194">
        <f t="shared" si="4"/>
        <v>0.12099590309037224</v>
      </c>
      <c r="M19" s="194">
        <f t="shared" si="4"/>
        <v>0.17301165184536929</v>
      </c>
      <c r="N19" s="194">
        <f t="shared" si="4"/>
        <v>4.9313068507296338E-2</v>
      </c>
      <c r="O19" s="194">
        <f t="shared" si="4"/>
        <v>6.8844601797171043E-2</v>
      </c>
      <c r="P19" s="194">
        <f t="shared" si="4"/>
        <v>7.0498450742404462E-2</v>
      </c>
      <c r="Q19" s="194">
        <f t="shared" si="4"/>
        <v>0.10102171164992443</v>
      </c>
      <c r="R19" s="194">
        <f t="shared" si="4"/>
        <v>0.10795812740416466</v>
      </c>
      <c r="S19" s="194">
        <f t="shared" si="4"/>
        <v>0.1081704161883781</v>
      </c>
      <c r="T19" s="194">
        <f t="shared" si="4"/>
        <v>5.691558813683973E-2</v>
      </c>
      <c r="U19" s="208"/>
      <c r="V19" s="208"/>
      <c r="W19" s="210"/>
      <c r="X19" s="210"/>
      <c r="Y19" s="435"/>
    </row>
    <row r="20" spans="1:25" ht="15.75">
      <c r="A20" s="80" t="s">
        <v>459</v>
      </c>
      <c r="B20" s="97" t="s">
        <v>22</v>
      </c>
      <c r="C20" s="97" t="s">
        <v>407</v>
      </c>
      <c r="D20" s="97" t="s">
        <v>468</v>
      </c>
      <c r="E20" s="172" t="s">
        <v>394</v>
      </c>
      <c r="F20" s="255" t="s">
        <v>404</v>
      </c>
      <c r="G20" s="256">
        <v>130.74696362999998</v>
      </c>
      <c r="H20" s="256">
        <f t="shared" ref="H20:V20" si="5">SUM(H13,H16)</f>
        <v>130.74696362999998</v>
      </c>
      <c r="I20" s="256">
        <f t="shared" si="5"/>
        <v>256.05957090000004</v>
      </c>
      <c r="J20" s="256">
        <f t="shared" si="5"/>
        <v>216.93098899</v>
      </c>
      <c r="K20" s="256">
        <f t="shared" si="5"/>
        <v>349.32759920000001</v>
      </c>
      <c r="L20" s="256">
        <f t="shared" si="5"/>
        <v>347.67795269999999</v>
      </c>
      <c r="M20" s="256">
        <f t="shared" si="5"/>
        <v>490.98373869999995</v>
      </c>
      <c r="N20" s="256">
        <f t="shared" si="5"/>
        <v>134.59562570999998</v>
      </c>
      <c r="O20" s="256">
        <f t="shared" si="5"/>
        <v>230.30447129000001</v>
      </c>
      <c r="P20" s="256">
        <f t="shared" si="5"/>
        <v>216.7929925</v>
      </c>
      <c r="Q20" s="256">
        <f t="shared" si="5"/>
        <v>374.73821359999999</v>
      </c>
      <c r="R20" s="256">
        <f t="shared" si="5"/>
        <v>351.3886182</v>
      </c>
      <c r="S20" s="256">
        <f t="shared" si="5"/>
        <v>542.82602769999994</v>
      </c>
      <c r="T20" s="256">
        <f t="shared" si="5"/>
        <v>256.05957090000004</v>
      </c>
      <c r="U20" s="256">
        <f t="shared" si="5"/>
        <v>255.77948882999999</v>
      </c>
      <c r="V20" s="256">
        <f t="shared" si="5"/>
        <v>221.44743714999998</v>
      </c>
      <c r="W20" s="247"/>
      <c r="X20" s="247"/>
      <c r="Y20" s="435"/>
    </row>
    <row r="21" spans="1:25" ht="15.75">
      <c r="A21" s="80" t="s">
        <v>459</v>
      </c>
      <c r="B21" s="97" t="s">
        <v>22</v>
      </c>
      <c r="C21" s="97" t="s">
        <v>407</v>
      </c>
      <c r="D21" s="97" t="s">
        <v>468</v>
      </c>
      <c r="E21" s="172" t="s">
        <v>394</v>
      </c>
      <c r="F21" s="46" t="s">
        <v>26</v>
      </c>
      <c r="G21" s="180">
        <f>SUM(G14,G17)</f>
        <v>1101137.8530000001</v>
      </c>
      <c r="H21" s="180">
        <f t="shared" ref="H21:V21" si="6">SUM(H14,H17)</f>
        <v>1133550.9001</v>
      </c>
      <c r="I21" s="180">
        <f t="shared" si="6"/>
        <v>2242928.2053999999</v>
      </c>
      <c r="J21" s="180">
        <f t="shared" si="6"/>
        <v>1748304.2491000001</v>
      </c>
      <c r="K21" s="180">
        <f t="shared" si="6"/>
        <v>3310647.5240000002</v>
      </c>
      <c r="L21" s="180">
        <f t="shared" si="6"/>
        <v>4235470.233</v>
      </c>
      <c r="M21" s="180">
        <f t="shared" si="6"/>
        <v>5662908.2450000001</v>
      </c>
      <c r="N21" s="180">
        <f t="shared" si="6"/>
        <v>5231514.1349999998</v>
      </c>
      <c r="O21" s="180">
        <f t="shared" si="6"/>
        <v>3281239.9238999998</v>
      </c>
      <c r="P21" s="180">
        <f t="shared" si="6"/>
        <v>3461233.3859999999</v>
      </c>
      <c r="Q21" s="180">
        <f t="shared" si="6"/>
        <v>6294702.6170000006</v>
      </c>
      <c r="R21" s="180">
        <f t="shared" si="6"/>
        <v>5927229.9199999999</v>
      </c>
      <c r="S21" s="180">
        <f t="shared" si="6"/>
        <v>9545270.0010000002</v>
      </c>
      <c r="T21" s="180">
        <f t="shared" si="6"/>
        <v>7787737.034</v>
      </c>
      <c r="U21" s="180">
        <f t="shared" si="6"/>
        <v>4737240.7579999994</v>
      </c>
      <c r="V21" s="180">
        <f t="shared" si="6"/>
        <v>7688297.8470000001</v>
      </c>
      <c r="W21" s="139"/>
      <c r="X21" s="139"/>
      <c r="Y21" s="435"/>
    </row>
    <row r="22" spans="1:25" ht="15.75">
      <c r="A22" s="80" t="s">
        <v>459</v>
      </c>
      <c r="B22" s="186" t="s">
        <v>22</v>
      </c>
      <c r="C22" s="186" t="s">
        <v>407</v>
      </c>
      <c r="D22" s="186" t="s">
        <v>468</v>
      </c>
      <c r="E22" s="173" t="s">
        <v>394</v>
      </c>
      <c r="F22" s="291" t="s">
        <v>405</v>
      </c>
      <c r="G22" s="292">
        <v>24.781343669999998</v>
      </c>
      <c r="H22" s="292">
        <v>25.510806260000003</v>
      </c>
      <c r="I22" s="292">
        <v>59.17890688</v>
      </c>
      <c r="J22" s="292">
        <v>46.128420039999995</v>
      </c>
      <c r="K22" s="292">
        <v>126.12624946</v>
      </c>
      <c r="L22" s="292">
        <v>161.35936290000001</v>
      </c>
      <c r="M22" s="292">
        <v>234.01033510000002</v>
      </c>
      <c r="N22" s="292">
        <v>216.18368555999999</v>
      </c>
      <c r="O22" s="292">
        <v>146.62485011000001</v>
      </c>
      <c r="P22" s="292">
        <v>154.66800302000001</v>
      </c>
      <c r="Q22" s="292">
        <v>374.73821359999999</v>
      </c>
      <c r="R22" s="292">
        <v>352.86171360000003</v>
      </c>
      <c r="S22" s="292">
        <v>697.6456144</v>
      </c>
      <c r="T22" s="292">
        <v>569.19087539999998</v>
      </c>
      <c r="U22" s="292">
        <v>374.2064815</v>
      </c>
      <c r="V22" s="292">
        <v>607.31785300000001</v>
      </c>
      <c r="W22" s="293"/>
      <c r="X22" s="293"/>
      <c r="Y22" s="435"/>
    </row>
    <row r="23" spans="1:25" ht="25.5">
      <c r="A23" s="80" t="s">
        <v>459</v>
      </c>
      <c r="B23" s="97" t="s">
        <v>23</v>
      </c>
      <c r="C23" s="97" t="s">
        <v>24</v>
      </c>
      <c r="D23" s="97" t="s">
        <v>466</v>
      </c>
      <c r="E23" s="175" t="s">
        <v>394</v>
      </c>
      <c r="F23" s="255" t="s">
        <v>404</v>
      </c>
      <c r="G23" s="256">
        <f t="shared" ref="G23:V23" si="7">SUM(G3,G13)</f>
        <v>229.01374365000001</v>
      </c>
      <c r="H23" s="256">
        <f t="shared" si="7"/>
        <v>228.70601485</v>
      </c>
      <c r="I23" s="256">
        <f t="shared" si="7"/>
        <v>313.3219694</v>
      </c>
      <c r="J23" s="256">
        <f t="shared" si="7"/>
        <v>312.75647590000005</v>
      </c>
      <c r="K23" s="256">
        <f t="shared" si="7"/>
        <v>343.22627679999999</v>
      </c>
      <c r="L23" s="256">
        <f t="shared" si="7"/>
        <v>377.03724399999999</v>
      </c>
      <c r="M23" s="256">
        <f t="shared" si="7"/>
        <v>500.39804999999996</v>
      </c>
      <c r="N23" s="256">
        <f t="shared" si="7"/>
        <v>207.98993171000001</v>
      </c>
      <c r="O23" s="256">
        <f t="shared" si="7"/>
        <v>273.14895050000001</v>
      </c>
      <c r="P23" s="256">
        <f t="shared" si="7"/>
        <v>255.99054047999999</v>
      </c>
      <c r="Q23" s="256">
        <f t="shared" si="7"/>
        <v>355.35068819999998</v>
      </c>
      <c r="R23" s="256">
        <f t="shared" si="7"/>
        <v>328.08161365000001</v>
      </c>
      <c r="S23" s="256">
        <f t="shared" si="7"/>
        <v>397.40259610000004</v>
      </c>
      <c r="T23" s="256">
        <f t="shared" si="7"/>
        <v>177.54640119000001</v>
      </c>
      <c r="U23" s="256">
        <f t="shared" si="7"/>
        <v>196.13338499</v>
      </c>
      <c r="V23" s="256">
        <f t="shared" si="7"/>
        <v>187.77900036999998</v>
      </c>
      <c r="W23" s="31"/>
      <c r="X23" s="31"/>
      <c r="Y23" s="435"/>
    </row>
    <row r="24" spans="1:25" ht="25.5">
      <c r="A24" s="80" t="s">
        <v>459</v>
      </c>
      <c r="B24" s="97" t="s">
        <v>23</v>
      </c>
      <c r="C24" s="97" t="s">
        <v>24</v>
      </c>
      <c r="D24" s="97" t="s">
        <v>466</v>
      </c>
      <c r="E24" s="172" t="s">
        <v>394</v>
      </c>
      <c r="F24" s="46" t="s">
        <v>26</v>
      </c>
      <c r="G24" s="185">
        <f t="shared" ref="G24:V24" si="8">SUM(G4,G14)</f>
        <v>1928730.848</v>
      </c>
      <c r="H24" s="185">
        <f t="shared" si="8"/>
        <v>1980463.4008999998</v>
      </c>
      <c r="I24" s="185">
        <f t="shared" si="8"/>
        <v>2744512.4589999998</v>
      </c>
      <c r="J24" s="185">
        <f t="shared" si="8"/>
        <v>2389435.5669999998</v>
      </c>
      <c r="K24" s="185">
        <f t="shared" si="8"/>
        <v>3252824.071</v>
      </c>
      <c r="L24" s="185">
        <f t="shared" si="8"/>
        <v>3744037.3150000004</v>
      </c>
      <c r="M24" s="185">
        <f t="shared" si="8"/>
        <v>5771491.0290000001</v>
      </c>
      <c r="N24" s="185">
        <f t="shared" si="8"/>
        <v>5484779.1880000001</v>
      </c>
      <c r="O24" s="185">
        <f t="shared" si="8"/>
        <v>3891662.3569999998</v>
      </c>
      <c r="P24" s="185">
        <f t="shared" si="8"/>
        <v>3808979.5559999999</v>
      </c>
      <c r="Q24" s="185">
        <f t="shared" si="8"/>
        <v>5969038.7220000001</v>
      </c>
      <c r="R24" s="185">
        <f t="shared" si="8"/>
        <v>5226223.4239999996</v>
      </c>
      <c r="S24" s="185">
        <f t="shared" si="8"/>
        <v>6988721.0371000003</v>
      </c>
      <c r="T24" s="185">
        <f t="shared" si="8"/>
        <v>6005491.4709000001</v>
      </c>
      <c r="U24" s="185">
        <f t="shared" si="8"/>
        <v>3632547.1976999999</v>
      </c>
      <c r="V24" s="185">
        <f t="shared" si="8"/>
        <v>6055822.5362999998</v>
      </c>
      <c r="W24" s="192"/>
      <c r="X24" s="192"/>
      <c r="Y24" s="435"/>
    </row>
    <row r="25" spans="1:25" ht="25.5">
      <c r="A25" s="80" t="s">
        <v>459</v>
      </c>
      <c r="B25" s="97" t="s">
        <v>23</v>
      </c>
      <c r="C25" s="97" t="s">
        <v>24</v>
      </c>
      <c r="D25" s="97" t="s">
        <v>466</v>
      </c>
      <c r="E25" s="172" t="s">
        <v>394</v>
      </c>
      <c r="F25" s="288" t="s">
        <v>405</v>
      </c>
      <c r="G25" s="289">
        <f t="shared" ref="G25:V25" si="9">SUM(G5,G15)</f>
        <v>43.406501609999999</v>
      </c>
      <c r="H25" s="289">
        <f t="shared" si="9"/>
        <v>44.570753830000001</v>
      </c>
      <c r="I25" s="289">
        <f t="shared" si="9"/>
        <v>78.193716269999996</v>
      </c>
      <c r="J25" s="289">
        <f t="shared" si="9"/>
        <v>63.044454389999999</v>
      </c>
      <c r="K25" s="289">
        <f t="shared" si="9"/>
        <v>82.974792809999997</v>
      </c>
      <c r="L25" s="289">
        <f t="shared" si="9"/>
        <v>142.63716721999998</v>
      </c>
      <c r="M25" s="289">
        <f t="shared" si="9"/>
        <v>203.81691513000001</v>
      </c>
      <c r="N25" s="289">
        <f t="shared" si="9"/>
        <v>226.64944578999999</v>
      </c>
      <c r="O25" s="289">
        <f t="shared" si="9"/>
        <v>150.61670072999999</v>
      </c>
      <c r="P25" s="289">
        <f t="shared" si="9"/>
        <v>170.20732081</v>
      </c>
      <c r="Q25" s="289">
        <f t="shared" si="9"/>
        <v>285.89594956000002</v>
      </c>
      <c r="R25" s="289">
        <f t="shared" si="9"/>
        <v>311.12917464999998</v>
      </c>
      <c r="S25" s="289">
        <f t="shared" si="9"/>
        <v>513.54254337999998</v>
      </c>
      <c r="T25" s="289">
        <f t="shared" si="9"/>
        <v>438.92993976999998</v>
      </c>
      <c r="U25" s="289">
        <f t="shared" si="9"/>
        <v>324.08666885000002</v>
      </c>
      <c r="V25" s="289">
        <f t="shared" si="9"/>
        <v>478.36455015999996</v>
      </c>
      <c r="W25" s="263"/>
      <c r="X25" s="263"/>
      <c r="Y25" s="435"/>
    </row>
    <row r="26" spans="1:25" ht="15.75">
      <c r="A26" s="80" t="s">
        <v>459</v>
      </c>
      <c r="B26" s="97" t="s">
        <v>23</v>
      </c>
      <c r="C26" s="97" t="s">
        <v>25</v>
      </c>
      <c r="D26" s="97" t="s">
        <v>467</v>
      </c>
      <c r="E26" s="172" t="s">
        <v>394</v>
      </c>
      <c r="F26" s="255" t="s">
        <v>404</v>
      </c>
      <c r="G26" s="256">
        <f t="shared" ref="G26:V26" si="10">SUM(G6,G16)</f>
        <v>118.66420897</v>
      </c>
      <c r="H26" s="256">
        <f t="shared" si="10"/>
        <v>118.83394128</v>
      </c>
      <c r="I26" s="256">
        <f t="shared" si="10"/>
        <v>164.18503865</v>
      </c>
      <c r="J26" s="256">
        <f t="shared" si="10"/>
        <v>112.49242652000001</v>
      </c>
      <c r="K26" s="256">
        <f t="shared" si="10"/>
        <v>213.34405265999999</v>
      </c>
      <c r="L26" s="256">
        <f t="shared" si="10"/>
        <v>168.36329214</v>
      </c>
      <c r="M26" s="256">
        <f t="shared" si="10"/>
        <v>176.51697876999998</v>
      </c>
      <c r="N26" s="256">
        <f t="shared" si="10"/>
        <v>104.21805056000001</v>
      </c>
      <c r="O26" s="256">
        <f t="shared" si="10"/>
        <v>100.91722484</v>
      </c>
      <c r="P26" s="256">
        <f t="shared" si="10"/>
        <v>94.095100400000007</v>
      </c>
      <c r="Q26" s="256">
        <f t="shared" si="10"/>
        <v>160.00144869000002</v>
      </c>
      <c r="R26" s="256">
        <f t="shared" si="10"/>
        <v>147.88251755000002</v>
      </c>
      <c r="S26" s="256">
        <f t="shared" si="10"/>
        <v>180.74305032899997</v>
      </c>
      <c r="T26" s="256">
        <f t="shared" si="10"/>
        <v>112.72993375499999</v>
      </c>
      <c r="U26" s="256">
        <f t="shared" si="10"/>
        <v>94.714735650000009</v>
      </c>
      <c r="V26" s="256">
        <f t="shared" si="10"/>
        <v>68.250225450000002</v>
      </c>
      <c r="W26" s="31"/>
      <c r="X26" s="31"/>
      <c r="Y26" s="435"/>
    </row>
    <row r="27" spans="1:25" ht="15.75">
      <c r="A27" s="80" t="s">
        <v>459</v>
      </c>
      <c r="B27" s="97" t="s">
        <v>23</v>
      </c>
      <c r="C27" s="97" t="s">
        <v>25</v>
      </c>
      <c r="D27" s="97" t="s">
        <v>467</v>
      </c>
      <c r="E27" s="172" t="s">
        <v>394</v>
      </c>
      <c r="F27" s="46" t="s">
        <v>26</v>
      </c>
      <c r="G27" s="185">
        <f t="shared" ref="G27:V27" si="11">SUM(G7,G17)</f>
        <v>999378.10149999999</v>
      </c>
      <c r="H27" s="185">
        <f t="shared" si="11"/>
        <v>978896.40220000001</v>
      </c>
      <c r="I27" s="185">
        <f t="shared" si="11"/>
        <v>1438162.4272</v>
      </c>
      <c r="J27" s="185">
        <f t="shared" si="11"/>
        <v>1183608.6126999999</v>
      </c>
      <c r="K27" s="185">
        <f t="shared" si="11"/>
        <v>2021904.2561999999</v>
      </c>
      <c r="L27" s="185">
        <f t="shared" si="11"/>
        <v>2365289.3857</v>
      </c>
      <c r="M27" s="185">
        <f t="shared" si="11"/>
        <v>2035911.5293000001</v>
      </c>
      <c r="N27" s="185">
        <f t="shared" si="11"/>
        <v>1795280.3443</v>
      </c>
      <c r="O27" s="185">
        <f t="shared" si="11"/>
        <v>1437808.0692</v>
      </c>
      <c r="P27" s="185">
        <f t="shared" si="11"/>
        <v>1551327.5089</v>
      </c>
      <c r="Q27" s="185">
        <f t="shared" si="11"/>
        <v>2687640.3341000001</v>
      </c>
      <c r="R27" s="185">
        <f t="shared" si="11"/>
        <v>2793576.1332</v>
      </c>
      <c r="S27" s="185">
        <f t="shared" si="11"/>
        <v>3178258.0935999998</v>
      </c>
      <c r="T27" s="185">
        <f t="shared" si="11"/>
        <v>2383926.8289000001</v>
      </c>
      <c r="U27" s="185">
        <f t="shared" si="11"/>
        <v>1754192.6762999999</v>
      </c>
      <c r="V27" s="185">
        <f t="shared" si="11"/>
        <v>2272957.7023</v>
      </c>
      <c r="W27" s="192"/>
      <c r="X27" s="192"/>
      <c r="Y27" s="435"/>
    </row>
    <row r="28" spans="1:25" ht="15.75">
      <c r="A28" s="80" t="s">
        <v>459</v>
      </c>
      <c r="B28" s="97" t="s">
        <v>23</v>
      </c>
      <c r="C28" s="97" t="s">
        <v>25</v>
      </c>
      <c r="D28" s="97" t="s">
        <v>467</v>
      </c>
      <c r="E28" s="172" t="s">
        <v>394</v>
      </c>
      <c r="F28" s="288" t="s">
        <v>405</v>
      </c>
      <c r="G28" s="289">
        <f t="shared" ref="G28:V28" si="12">SUM(G8,G18)</f>
        <v>22.491218629999999</v>
      </c>
      <c r="H28" s="289">
        <f t="shared" si="12"/>
        <v>22.03027359</v>
      </c>
      <c r="I28" s="289">
        <f t="shared" si="12"/>
        <v>46.882910850000002</v>
      </c>
      <c r="J28" s="289">
        <f t="shared" si="12"/>
        <v>31.229115459999999</v>
      </c>
      <c r="K28" s="289">
        <f t="shared" si="12"/>
        <v>68.66226291000001</v>
      </c>
      <c r="L28" s="289">
        <f t="shared" si="12"/>
        <v>90.110794619999993</v>
      </c>
      <c r="M28" s="289">
        <f t="shared" si="12"/>
        <v>71.283641130000007</v>
      </c>
      <c r="N28" s="289">
        <f t="shared" si="12"/>
        <v>74.186996640000004</v>
      </c>
      <c r="O28" s="289">
        <f t="shared" si="12"/>
        <v>62.6091768</v>
      </c>
      <c r="P28" s="289">
        <f t="shared" si="12"/>
        <v>69.322319859999993</v>
      </c>
      <c r="Q28" s="289">
        <f t="shared" si="12"/>
        <v>148.02117092</v>
      </c>
      <c r="R28" s="289">
        <f t="shared" si="12"/>
        <v>166.30805194999999</v>
      </c>
      <c r="S28" s="289">
        <f t="shared" si="12"/>
        <v>235.28263527999999</v>
      </c>
      <c r="T28" s="289">
        <f t="shared" si="12"/>
        <v>174.23667400799999</v>
      </c>
      <c r="U28" s="289">
        <f t="shared" si="12"/>
        <v>160.47828380000001</v>
      </c>
      <c r="V28" s="289">
        <f t="shared" si="12"/>
        <v>179.54660694</v>
      </c>
      <c r="W28" s="263"/>
      <c r="X28" s="263"/>
      <c r="Y28" s="435"/>
    </row>
    <row r="29" spans="1:25" ht="15.75">
      <c r="A29" s="80" t="s">
        <v>459</v>
      </c>
      <c r="B29" s="97" t="s">
        <v>23</v>
      </c>
      <c r="C29" s="261" t="s">
        <v>407</v>
      </c>
      <c r="D29" s="261" t="s">
        <v>471</v>
      </c>
      <c r="E29" s="262" t="s">
        <v>20</v>
      </c>
      <c r="F29" s="195" t="s">
        <v>463</v>
      </c>
      <c r="G29" s="194">
        <f t="shared" ref="G29:T29" si="13">G30/G33</f>
        <v>0.1688087120933667</v>
      </c>
      <c r="H29" s="194">
        <f t="shared" si="13"/>
        <v>0.20790730974453611</v>
      </c>
      <c r="I29" s="194">
        <f t="shared" si="13"/>
        <v>0.17634935192291026</v>
      </c>
      <c r="J29" s="194">
        <f t="shared" si="13"/>
        <v>0.20733375115510977</v>
      </c>
      <c r="K29" s="194">
        <f t="shared" si="13"/>
        <v>0.17338477742853814</v>
      </c>
      <c r="L29" s="194">
        <f t="shared" si="13"/>
        <v>0.18980562300185364</v>
      </c>
      <c r="M29" s="194">
        <f t="shared" si="13"/>
        <v>0.23852966616886731</v>
      </c>
      <c r="N29" s="194">
        <f t="shared" si="13"/>
        <v>0.11438658230526288</v>
      </c>
      <c r="O29" s="194">
        <f t="shared" si="13"/>
        <v>0.1118190921037114</v>
      </c>
      <c r="P29" s="194">
        <f t="shared" si="13"/>
        <v>0.11384360271332009</v>
      </c>
      <c r="Q29" s="194">
        <f t="shared" si="13"/>
        <v>0.138928332050612</v>
      </c>
      <c r="R29" s="194">
        <f t="shared" si="13"/>
        <v>0.14623181757883741</v>
      </c>
      <c r="S29" s="194">
        <f t="shared" si="13"/>
        <v>0.11520865249719828</v>
      </c>
      <c r="T29" s="194">
        <f t="shared" si="13"/>
        <v>6.4521112284660773E-2</v>
      </c>
      <c r="U29" s="208"/>
      <c r="V29" s="208"/>
      <c r="W29" s="209"/>
      <c r="X29" s="209"/>
      <c r="Y29" s="435"/>
    </row>
    <row r="30" spans="1:25" ht="15.75">
      <c r="A30" s="80" t="s">
        <v>459</v>
      </c>
      <c r="B30" s="97" t="s">
        <v>23</v>
      </c>
      <c r="C30" s="97" t="s">
        <v>407</v>
      </c>
      <c r="D30" s="97" t="s">
        <v>468</v>
      </c>
      <c r="E30" s="172" t="s">
        <v>394</v>
      </c>
      <c r="F30" s="255" t="s">
        <v>404</v>
      </c>
      <c r="G30" s="256">
        <f t="shared" ref="G30:V30" si="14">SUM(G10,G20)</f>
        <v>347.67795261999999</v>
      </c>
      <c r="H30" s="256">
        <f t="shared" si="14"/>
        <v>347.53995612999995</v>
      </c>
      <c r="I30" s="256">
        <f t="shared" si="14"/>
        <v>477.50700805000002</v>
      </c>
      <c r="J30" s="256">
        <f t="shared" si="14"/>
        <v>425.24890242000004</v>
      </c>
      <c r="K30" s="256">
        <f t="shared" si="14"/>
        <v>556.57032946000004</v>
      </c>
      <c r="L30" s="256">
        <f t="shared" si="14"/>
        <v>545.40053613999999</v>
      </c>
      <c r="M30" s="256">
        <f t="shared" si="14"/>
        <v>676.91502876999994</v>
      </c>
      <c r="N30" s="256">
        <f t="shared" si="14"/>
        <v>312.20798227</v>
      </c>
      <c r="O30" s="256">
        <f t="shared" si="14"/>
        <v>374.06617534000003</v>
      </c>
      <c r="P30" s="256">
        <f t="shared" si="14"/>
        <v>350.08564088000003</v>
      </c>
      <c r="Q30" s="256">
        <f t="shared" si="14"/>
        <v>515.35213689</v>
      </c>
      <c r="R30" s="256">
        <f t="shared" si="14"/>
        <v>475.9641312</v>
      </c>
      <c r="S30" s="256">
        <f t="shared" si="14"/>
        <v>578.14564642899995</v>
      </c>
      <c r="T30" s="256">
        <f t="shared" si="14"/>
        <v>290.27633494500003</v>
      </c>
      <c r="U30" s="256">
        <f t="shared" si="14"/>
        <v>290.84812063999999</v>
      </c>
      <c r="V30" s="256">
        <f t="shared" si="14"/>
        <v>256.02922581999997</v>
      </c>
      <c r="W30" s="31"/>
      <c r="X30" s="31"/>
      <c r="Y30" s="435"/>
    </row>
    <row r="31" spans="1:25" ht="15.75">
      <c r="A31" s="80" t="s">
        <v>459</v>
      </c>
      <c r="B31" s="97" t="s">
        <v>23</v>
      </c>
      <c r="C31" s="97" t="s">
        <v>407</v>
      </c>
      <c r="D31" s="97" t="s">
        <v>468</v>
      </c>
      <c r="E31" s="172" t="s">
        <v>394</v>
      </c>
      <c r="F31" s="46" t="s">
        <v>26</v>
      </c>
      <c r="G31" s="185">
        <f t="shared" ref="G31:V31" si="15">SUM(G11,G21)</f>
        <v>2928108.9495000001</v>
      </c>
      <c r="H31" s="185">
        <f t="shared" si="15"/>
        <v>2959359.8031000001</v>
      </c>
      <c r="I31" s="185">
        <f t="shared" si="15"/>
        <v>4182674.8862000001</v>
      </c>
      <c r="J31" s="185">
        <f t="shared" si="15"/>
        <v>3573044.1797000002</v>
      </c>
      <c r="K31" s="185">
        <f t="shared" si="15"/>
        <v>5274728.3272000002</v>
      </c>
      <c r="L31" s="185">
        <f t="shared" si="15"/>
        <v>6109326.7006999999</v>
      </c>
      <c r="M31" s="185">
        <f t="shared" si="15"/>
        <v>7807402.5582999997</v>
      </c>
      <c r="N31" s="185">
        <f t="shared" si="15"/>
        <v>7280059.5322999991</v>
      </c>
      <c r="O31" s="185">
        <f t="shared" si="15"/>
        <v>5329470.4261999996</v>
      </c>
      <c r="P31" s="185">
        <f t="shared" si="15"/>
        <v>5360307.0648999996</v>
      </c>
      <c r="Q31" s="185">
        <f t="shared" si="15"/>
        <v>8656679.0560999997</v>
      </c>
      <c r="R31" s="185">
        <f t="shared" si="15"/>
        <v>8019799.5571999997</v>
      </c>
      <c r="S31" s="185">
        <f t="shared" si="15"/>
        <v>10166979.1307</v>
      </c>
      <c r="T31" s="185">
        <f t="shared" si="15"/>
        <v>8389418.2997999992</v>
      </c>
      <c r="U31" s="185">
        <f t="shared" si="15"/>
        <v>5386739.8739999998</v>
      </c>
      <c r="V31" s="185">
        <f t="shared" si="15"/>
        <v>8328780.2385999998</v>
      </c>
      <c r="W31" s="192"/>
      <c r="X31" s="192"/>
      <c r="Y31" s="435"/>
    </row>
    <row r="32" spans="1:25" ht="15.75">
      <c r="A32" s="80" t="s">
        <v>459</v>
      </c>
      <c r="B32" s="186" t="s">
        <v>23</v>
      </c>
      <c r="C32" s="186" t="s">
        <v>407</v>
      </c>
      <c r="D32" s="186" t="s">
        <v>468</v>
      </c>
      <c r="E32" s="173" t="s">
        <v>394</v>
      </c>
      <c r="F32" s="291" t="s">
        <v>405</v>
      </c>
      <c r="G32" s="292">
        <f t="shared" ref="G32:V32" si="16">SUM(G12,G22)</f>
        <v>65.897720239999998</v>
      </c>
      <c r="H32" s="292">
        <f t="shared" si="16"/>
        <v>66.601027420000008</v>
      </c>
      <c r="I32" s="292">
        <f t="shared" si="16"/>
        <v>125.07662712</v>
      </c>
      <c r="J32" s="292">
        <f t="shared" si="16"/>
        <v>94.273569850000001</v>
      </c>
      <c r="K32" s="292">
        <f t="shared" si="16"/>
        <v>151.63705572000001</v>
      </c>
      <c r="L32" s="292">
        <f t="shared" si="16"/>
        <v>232.74796184000002</v>
      </c>
      <c r="M32" s="292">
        <f t="shared" si="16"/>
        <v>275.10055626000002</v>
      </c>
      <c r="N32" s="292">
        <f t="shared" si="16"/>
        <v>300.83644242999998</v>
      </c>
      <c r="O32" s="292">
        <f t="shared" si="16"/>
        <v>213.22587753000002</v>
      </c>
      <c r="P32" s="292">
        <f t="shared" si="16"/>
        <v>239.52964067000002</v>
      </c>
      <c r="Q32" s="292">
        <f t="shared" si="16"/>
        <v>433.91712047999999</v>
      </c>
      <c r="R32" s="292">
        <f t="shared" si="16"/>
        <v>477.43722660000003</v>
      </c>
      <c r="S32" s="292">
        <f t="shared" si="16"/>
        <v>748.82517866000001</v>
      </c>
      <c r="T32" s="292">
        <f t="shared" si="16"/>
        <v>613.16661377799994</v>
      </c>
      <c r="U32" s="292">
        <f t="shared" si="16"/>
        <v>484.56495265000001</v>
      </c>
      <c r="V32" s="292">
        <f t="shared" si="16"/>
        <v>657.91115709999997</v>
      </c>
      <c r="W32" s="293"/>
      <c r="X32" s="293"/>
      <c r="Y32" s="435"/>
    </row>
    <row r="33" spans="1:39" ht="15.75">
      <c r="A33" s="80" t="s">
        <v>459</v>
      </c>
      <c r="B33" s="97" t="s">
        <v>23</v>
      </c>
      <c r="C33" s="97" t="s">
        <v>426</v>
      </c>
      <c r="D33" s="97" t="s">
        <v>470</v>
      </c>
      <c r="E33" s="172" t="s">
        <v>394</v>
      </c>
      <c r="F33" s="255" t="s">
        <v>404</v>
      </c>
      <c r="G33" s="259">
        <v>2059.5972109999998</v>
      </c>
      <c r="H33" s="259">
        <v>1671.610087</v>
      </c>
      <c r="I33" s="259">
        <v>2707.7332740000002</v>
      </c>
      <c r="J33" s="259">
        <v>2051.0355890000001</v>
      </c>
      <c r="K33" s="259">
        <v>3210.0299559999999</v>
      </c>
      <c r="L33" s="259">
        <v>2873.4688019999999</v>
      </c>
      <c r="M33" s="259">
        <v>2837.8651580000001</v>
      </c>
      <c r="N33" s="259">
        <v>2729.4108799999999</v>
      </c>
      <c r="O33" s="259">
        <v>3345.2800259999999</v>
      </c>
      <c r="P33" s="259">
        <v>3075.145485</v>
      </c>
      <c r="Q33" s="259">
        <v>3709.4819269999998</v>
      </c>
      <c r="R33" s="259">
        <v>3254.8602559999999</v>
      </c>
      <c r="S33" s="259">
        <v>5018.2484899999999</v>
      </c>
      <c r="T33" s="259">
        <v>4498.935692</v>
      </c>
      <c r="U33" s="260"/>
      <c r="V33" s="260"/>
      <c r="W33" s="247"/>
      <c r="X33" s="247"/>
      <c r="Y33" s="435"/>
    </row>
    <row r="34" spans="1:39" ht="15.75">
      <c r="A34" s="80" t="s">
        <v>459</v>
      </c>
      <c r="B34" s="97" t="s">
        <v>23</v>
      </c>
      <c r="C34" s="97" t="s">
        <v>426</v>
      </c>
      <c r="D34" s="97" t="s">
        <v>470</v>
      </c>
      <c r="E34" s="172" t="s">
        <v>394</v>
      </c>
      <c r="F34" s="46" t="s">
        <v>26</v>
      </c>
      <c r="G34" s="176">
        <v>17345.721748</v>
      </c>
      <c r="H34" s="176">
        <v>14078.132992999999</v>
      </c>
      <c r="I34" s="176">
        <v>23718.118843</v>
      </c>
      <c r="J34" s="176">
        <v>17965.841136999999</v>
      </c>
      <c r="K34" s="176">
        <v>30422.095899</v>
      </c>
      <c r="L34" s="176">
        <v>27232.438526999998</v>
      </c>
      <c r="M34" s="176">
        <v>32731.369158000001</v>
      </c>
      <c r="N34" s="176">
        <v>31480.479202999999</v>
      </c>
      <c r="O34" s="176">
        <v>47661.542635999998</v>
      </c>
      <c r="P34" s="176">
        <v>43812.827788000002</v>
      </c>
      <c r="Q34" s="176">
        <v>62310.393624999997</v>
      </c>
      <c r="R34" s="176">
        <v>54673.840629999999</v>
      </c>
      <c r="S34" s="176">
        <v>88242.888747999998</v>
      </c>
      <c r="T34" s="176">
        <v>79111.084778999997</v>
      </c>
      <c r="U34" s="193"/>
      <c r="V34" s="193"/>
      <c r="W34" s="139"/>
      <c r="X34" s="139"/>
      <c r="Y34" s="435"/>
    </row>
    <row r="35" spans="1:39" ht="15.75">
      <c r="A35" s="80" t="s">
        <v>459</v>
      </c>
      <c r="B35" s="97" t="s">
        <v>23</v>
      </c>
      <c r="C35" s="98" t="s">
        <v>426</v>
      </c>
      <c r="D35" s="98" t="s">
        <v>470</v>
      </c>
      <c r="E35" s="174" t="s">
        <v>394</v>
      </c>
      <c r="F35" s="294" t="s">
        <v>405</v>
      </c>
      <c r="G35" s="295">
        <v>390.36919010000003</v>
      </c>
      <c r="H35" s="295">
        <v>316.83140400000002</v>
      </c>
      <c r="I35" s="295">
        <v>625.79459439999994</v>
      </c>
      <c r="J35" s="295">
        <v>474.02268039999996</v>
      </c>
      <c r="K35" s="295">
        <v>1158.995281</v>
      </c>
      <c r="L35" s="295">
        <v>1037.4784119999999</v>
      </c>
      <c r="M35" s="295">
        <v>1352.569798</v>
      </c>
      <c r="N35" s="295">
        <v>1300.8788360000001</v>
      </c>
      <c r="O35" s="295">
        <v>2129.7944400000001</v>
      </c>
      <c r="P35" s="295">
        <v>1957.8115150000001</v>
      </c>
      <c r="Q35" s="295">
        <v>3709.4819269999998</v>
      </c>
      <c r="R35" s="295">
        <v>3254.8602559999999</v>
      </c>
      <c r="S35" s="295">
        <v>6449.5047629999999</v>
      </c>
      <c r="T35" s="295">
        <v>5782.0785939999996</v>
      </c>
      <c r="U35" s="296"/>
      <c r="V35" s="296"/>
      <c r="W35" s="284"/>
      <c r="X35" s="284"/>
      <c r="Y35" s="436"/>
    </row>
    <row r="36" spans="1:39" s="126" customFormat="1" ht="26.25" customHeight="1">
      <c r="A36" s="153" t="s">
        <v>29</v>
      </c>
      <c r="B36" s="153" t="s">
        <v>434</v>
      </c>
      <c r="C36" s="164" t="s">
        <v>28</v>
      </c>
      <c r="D36" s="164"/>
      <c r="E36" s="127" t="s">
        <v>20</v>
      </c>
      <c r="F36" s="202" t="s">
        <v>396</v>
      </c>
      <c r="G36" s="202"/>
      <c r="H36" s="202">
        <v>6</v>
      </c>
      <c r="I36" s="202"/>
      <c r="J36" s="202">
        <v>8</v>
      </c>
      <c r="K36" s="202"/>
      <c r="L36" s="202">
        <v>10</v>
      </c>
      <c r="M36" s="202"/>
      <c r="N36" s="202">
        <v>12</v>
      </c>
      <c r="O36" s="202"/>
      <c r="P36" s="202">
        <v>14</v>
      </c>
      <c r="Q36" s="202"/>
      <c r="R36" s="202">
        <v>16</v>
      </c>
      <c r="S36" s="203"/>
      <c r="T36" s="204">
        <v>18</v>
      </c>
      <c r="U36" s="203"/>
      <c r="V36" s="204">
        <v>16</v>
      </c>
      <c r="W36" s="203"/>
      <c r="X36" s="204">
        <v>15</v>
      </c>
      <c r="Y36" s="165"/>
      <c r="Z36" s="181">
        <v>18</v>
      </c>
      <c r="AA36" s="165"/>
      <c r="AB36" s="181">
        <v>11</v>
      </c>
      <c r="AC36" s="165"/>
      <c r="AD36" s="181">
        <v>10</v>
      </c>
      <c r="AE36" s="165"/>
      <c r="AF36" s="181">
        <v>11</v>
      </c>
      <c r="AG36" s="165"/>
      <c r="AH36" s="181">
        <v>9</v>
      </c>
      <c r="AI36" s="165"/>
      <c r="AJ36" s="181">
        <v>8</v>
      </c>
      <c r="AK36" s="165" t="s">
        <v>30</v>
      </c>
      <c r="AL36" s="165" t="s">
        <v>30</v>
      </c>
      <c r="AM36" s="165"/>
    </row>
    <row r="37" spans="1:39">
      <c r="A37" s="97" t="s">
        <v>29</v>
      </c>
      <c r="B37" s="164" t="s">
        <v>434</v>
      </c>
      <c r="C37" s="164" t="s">
        <v>28</v>
      </c>
      <c r="D37" s="164"/>
      <c r="E37" s="127" t="s">
        <v>394</v>
      </c>
      <c r="F37" s="297" t="s">
        <v>406</v>
      </c>
      <c r="G37" s="297"/>
      <c r="H37" s="297">
        <v>194</v>
      </c>
      <c r="I37" s="297"/>
      <c r="J37" s="297">
        <v>301</v>
      </c>
      <c r="K37" s="297"/>
      <c r="L37" s="297">
        <v>411</v>
      </c>
      <c r="M37" s="297"/>
      <c r="N37" s="297">
        <v>453</v>
      </c>
      <c r="O37" s="297"/>
      <c r="P37" s="297">
        <v>520</v>
      </c>
      <c r="Q37" s="297"/>
      <c r="R37" s="297">
        <v>680</v>
      </c>
      <c r="S37" s="297"/>
      <c r="T37" s="298">
        <v>795</v>
      </c>
      <c r="U37" s="297"/>
      <c r="V37" s="298">
        <v>740</v>
      </c>
      <c r="W37" s="297"/>
      <c r="X37" s="298">
        <v>709</v>
      </c>
      <c r="Y37" s="127"/>
      <c r="Z37" s="67">
        <v>636</v>
      </c>
      <c r="AA37" s="127"/>
      <c r="AB37" s="67">
        <v>614</v>
      </c>
      <c r="AC37" s="127"/>
      <c r="AD37" s="67">
        <v>607</v>
      </c>
      <c r="AE37" s="127"/>
      <c r="AF37" s="67">
        <v>653</v>
      </c>
      <c r="AG37" s="127"/>
      <c r="AH37" s="67">
        <v>646</v>
      </c>
      <c r="AI37" s="127"/>
      <c r="AJ37" s="67">
        <v>633</v>
      </c>
      <c r="AK37" s="127" t="s">
        <v>30</v>
      </c>
      <c r="AL37" s="127" t="s">
        <v>30</v>
      </c>
      <c r="AM37" s="127"/>
    </row>
    <row r="38" spans="1:39" s="184" customFormat="1" ht="68.25" customHeight="1">
      <c r="A38" s="153" t="s">
        <v>410</v>
      </c>
      <c r="B38" s="153" t="s">
        <v>7</v>
      </c>
      <c r="C38" s="153" t="s">
        <v>411</v>
      </c>
      <c r="D38" s="153"/>
      <c r="E38" s="128" t="s">
        <v>20</v>
      </c>
      <c r="F38" s="205" t="s">
        <v>397</v>
      </c>
      <c r="G38" s="205">
        <v>18.100000000000001</v>
      </c>
      <c r="H38" s="205">
        <v>15.3</v>
      </c>
      <c r="I38" s="205">
        <v>28.9</v>
      </c>
      <c r="J38" s="205">
        <v>26.4</v>
      </c>
      <c r="K38" s="205">
        <v>23.8</v>
      </c>
      <c r="L38" s="205">
        <v>19.5</v>
      </c>
      <c r="M38" s="205">
        <v>32.700000000000003</v>
      </c>
      <c r="N38" s="205">
        <v>31.2</v>
      </c>
      <c r="O38" s="205">
        <v>30.6</v>
      </c>
      <c r="P38" s="205">
        <v>28.7</v>
      </c>
      <c r="Q38" s="205">
        <v>23.1</v>
      </c>
      <c r="R38" s="205">
        <v>21.6</v>
      </c>
      <c r="S38" s="206"/>
      <c r="T38" s="207"/>
      <c r="U38" s="206"/>
      <c r="V38" s="207"/>
      <c r="W38" s="206"/>
      <c r="X38" s="207"/>
      <c r="Y38" s="182"/>
      <c r="Z38" s="183"/>
      <c r="AA38" s="182"/>
      <c r="AB38" s="183"/>
      <c r="AC38" s="182"/>
      <c r="AD38" s="183"/>
      <c r="AE38" s="182"/>
      <c r="AF38" s="183"/>
      <c r="AG38" s="182"/>
      <c r="AH38" s="183"/>
      <c r="AI38" s="182"/>
      <c r="AJ38" s="183"/>
      <c r="AK38" s="182"/>
      <c r="AL38" s="182"/>
      <c r="AM38" s="182"/>
    </row>
    <row r="39" spans="1:39" s="69" customFormat="1" ht="68.25" customHeight="1">
      <c r="A39" s="98" t="s">
        <v>410</v>
      </c>
      <c r="B39" s="98" t="s">
        <v>7</v>
      </c>
      <c r="C39" s="98" t="s">
        <v>411</v>
      </c>
      <c r="D39" s="98"/>
      <c r="E39" s="129" t="s">
        <v>394</v>
      </c>
      <c r="F39" s="285" t="s">
        <v>404</v>
      </c>
      <c r="G39" s="285">
        <v>418</v>
      </c>
      <c r="H39" s="285">
        <v>298</v>
      </c>
      <c r="I39" s="285">
        <v>638</v>
      </c>
      <c r="J39" s="285">
        <v>511</v>
      </c>
      <c r="K39" s="285">
        <v>568</v>
      </c>
      <c r="L39" s="285">
        <v>450</v>
      </c>
      <c r="M39" s="285">
        <v>865</v>
      </c>
      <c r="N39" s="285">
        <v>732</v>
      </c>
      <c r="O39" s="285">
        <v>994</v>
      </c>
      <c r="P39" s="285">
        <v>813</v>
      </c>
      <c r="Q39" s="285">
        <v>924</v>
      </c>
      <c r="R39" s="285">
        <v>734</v>
      </c>
      <c r="S39" s="285"/>
      <c r="T39" s="314"/>
      <c r="U39" s="285"/>
      <c r="V39" s="314"/>
      <c r="W39" s="285"/>
      <c r="X39" s="314"/>
      <c r="Y39" s="129"/>
      <c r="Z39" s="68"/>
      <c r="AA39" s="129"/>
      <c r="AB39" s="68"/>
      <c r="AC39" s="129"/>
      <c r="AD39" s="68"/>
      <c r="AE39" s="129"/>
      <c r="AF39" s="68"/>
      <c r="AG39" s="129"/>
      <c r="AH39" s="68"/>
      <c r="AI39" s="129"/>
      <c r="AJ39" s="68"/>
      <c r="AK39" s="129"/>
      <c r="AL39" s="129"/>
      <c r="AM39" s="129"/>
    </row>
    <row r="42" spans="1:39">
      <c r="H42" s="176"/>
      <c r="I42" s="176"/>
      <c r="P42" s="176"/>
      <c r="Q42" s="176"/>
      <c r="R42" s="176"/>
      <c r="S42" s="176"/>
      <c r="T42" s="176"/>
      <c r="U42" s="176"/>
      <c r="V42" s="176"/>
    </row>
    <row r="44" spans="1:39">
      <c r="P44" s="176"/>
      <c r="T44" s="176"/>
      <c r="U44" s="176"/>
      <c r="V44" s="176"/>
      <c r="W44" s="176"/>
      <c r="X44" s="176"/>
      <c r="Y44" s="176"/>
      <c r="Z44" s="176"/>
      <c r="AA44" s="176"/>
    </row>
    <row r="45" spans="1:39">
      <c r="H45" s="176"/>
      <c r="J45" s="176"/>
      <c r="L45" s="176"/>
      <c r="N45" s="176"/>
      <c r="P45" s="176"/>
      <c r="T45" s="176"/>
    </row>
    <row r="46" spans="1:39">
      <c r="G46" s="176"/>
      <c r="H46" s="176"/>
      <c r="I46" s="176"/>
      <c r="J46" s="176"/>
      <c r="K46" s="176"/>
      <c r="L46" s="176"/>
      <c r="M46" s="176"/>
      <c r="N46" s="176"/>
    </row>
    <row r="55" spans="10:16">
      <c r="J55" s="176"/>
      <c r="K55" s="176"/>
      <c r="L55" s="176"/>
      <c r="M55" s="176"/>
      <c r="N55" s="176"/>
      <c r="O55" s="176"/>
      <c r="P55" s="176"/>
    </row>
    <row r="65" spans="10:16">
      <c r="J65" s="176"/>
      <c r="K65" s="176"/>
      <c r="L65" s="176"/>
      <c r="M65" s="176"/>
      <c r="N65" s="176"/>
      <c r="O65" s="176"/>
      <c r="P65" s="176"/>
    </row>
  </sheetData>
  <mergeCells count="10">
    <mergeCell ref="G1:H1"/>
    <mergeCell ref="I1:J1"/>
    <mergeCell ref="K1:L1"/>
    <mergeCell ref="M1:N1"/>
    <mergeCell ref="Q1:R1"/>
    <mergeCell ref="Y3:Y35"/>
    <mergeCell ref="Y1:Y2"/>
    <mergeCell ref="S1:T1"/>
    <mergeCell ref="U1:V1"/>
    <mergeCell ref="W1:X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0"/>
  <sheetViews>
    <sheetView zoomScaleNormal="100" zoomScalePageLayoutView="70" workbookViewId="0">
      <selection activeCell="F16" sqref="F16"/>
    </sheetView>
  </sheetViews>
  <sheetFormatPr defaultColWidth="8.85546875" defaultRowHeight="15"/>
  <cols>
    <col min="1" max="1" width="33.42578125" customWidth="1"/>
    <col min="2" max="2" width="28" customWidth="1"/>
    <col min="3" max="3" width="11.140625" bestFit="1" customWidth="1"/>
    <col min="4" max="4" width="23.42578125" customWidth="1"/>
    <col min="5" max="5" width="15.85546875" customWidth="1"/>
    <col min="6" max="6" width="13.7109375" customWidth="1"/>
    <col min="7" max="12" width="11" customWidth="1"/>
    <col min="13" max="13" width="11.42578125" bestFit="1" customWidth="1"/>
    <col min="14" max="14" width="9.140625" bestFit="1" customWidth="1"/>
    <col min="15" max="15" width="13.42578125" customWidth="1"/>
    <col min="16" max="16" width="11.42578125" customWidth="1"/>
    <col min="17" max="17" width="11.42578125" bestFit="1" customWidth="1"/>
    <col min="18" max="18" width="9.140625" bestFit="1" customWidth="1"/>
    <col min="19" max="19" width="11.42578125" bestFit="1" customWidth="1"/>
    <col min="20" max="20" width="9.140625" bestFit="1" customWidth="1"/>
    <col min="21" max="21" width="11.42578125" bestFit="1" customWidth="1"/>
    <col min="22" max="22" width="9.140625" bestFit="1" customWidth="1"/>
    <col min="23" max="23" width="11.42578125" bestFit="1" customWidth="1"/>
    <col min="24" max="24" width="9.140625" bestFit="1" customWidth="1"/>
    <col min="25" max="25" width="11.42578125" bestFit="1" customWidth="1"/>
    <col min="26" max="26" width="9.140625" bestFit="1" customWidth="1"/>
    <col min="27" max="27" width="11.42578125" bestFit="1" customWidth="1"/>
    <col min="28" max="28" width="9.140625" bestFit="1" customWidth="1"/>
    <col min="29" max="29" width="11.42578125" bestFit="1" customWidth="1"/>
    <col min="30" max="30" width="9.140625" bestFit="1" customWidth="1"/>
    <col min="31" max="31" width="11.42578125" bestFit="1" customWidth="1"/>
    <col min="32" max="32" width="9.140625" bestFit="1" customWidth="1"/>
    <col min="33" max="33" width="11.42578125" bestFit="1" customWidth="1"/>
    <col min="34" max="34" width="9.140625" bestFit="1" customWidth="1"/>
    <col min="35" max="35" width="11.42578125" bestFit="1" customWidth="1"/>
    <col min="36" max="36" width="9.140625" bestFit="1" customWidth="1"/>
    <col min="37" max="37" width="11.42578125" bestFit="1" customWidth="1"/>
    <col min="38" max="38" width="9.140625" bestFit="1" customWidth="1"/>
    <col min="39" max="39" width="11.42578125" bestFit="1" customWidth="1"/>
    <col min="40" max="40" width="9.140625" bestFit="1" customWidth="1"/>
    <col min="41" max="41" width="11.42578125" bestFit="1" customWidth="1"/>
    <col min="42" max="42" width="9.140625" bestFit="1" customWidth="1"/>
    <col min="43" max="43" width="11.42578125" bestFit="1" customWidth="1"/>
    <col min="44" max="44" width="9.140625" bestFit="1" customWidth="1"/>
    <col min="45" max="45" width="5.140625" bestFit="1" customWidth="1"/>
  </cols>
  <sheetData>
    <row r="1" spans="1:45" s="64" customFormat="1">
      <c r="A1" s="335"/>
      <c r="B1" s="335"/>
      <c r="C1" s="335"/>
      <c r="D1" s="335"/>
      <c r="E1" s="335"/>
      <c r="F1" s="335"/>
      <c r="G1" s="439">
        <v>1997</v>
      </c>
      <c r="H1" s="439"/>
      <c r="I1" s="439">
        <v>1998</v>
      </c>
      <c r="J1" s="439"/>
      <c r="K1" s="439">
        <v>1999</v>
      </c>
      <c r="L1" s="439"/>
      <c r="M1" s="439">
        <v>2000</v>
      </c>
      <c r="N1" s="439"/>
      <c r="O1" s="439">
        <v>2001</v>
      </c>
      <c r="P1" s="439"/>
      <c r="Q1" s="439">
        <v>2002</v>
      </c>
      <c r="R1" s="439"/>
      <c r="S1" s="439">
        <v>2003</v>
      </c>
      <c r="T1" s="439"/>
      <c r="U1" s="439">
        <v>2004</v>
      </c>
      <c r="V1" s="439"/>
      <c r="W1" s="439">
        <v>2005</v>
      </c>
      <c r="X1" s="439"/>
      <c r="Y1" s="439">
        <v>2006</v>
      </c>
      <c r="Z1" s="439"/>
      <c r="AA1" s="439">
        <v>2007</v>
      </c>
      <c r="AB1" s="439"/>
      <c r="AC1" s="439">
        <v>2008</v>
      </c>
      <c r="AD1" s="439"/>
      <c r="AE1" s="439">
        <v>2009</v>
      </c>
      <c r="AF1" s="439"/>
      <c r="AG1" s="439">
        <v>2010</v>
      </c>
      <c r="AH1" s="439"/>
      <c r="AI1" s="439">
        <v>2011</v>
      </c>
      <c r="AJ1" s="439"/>
      <c r="AK1" s="439">
        <v>2012</v>
      </c>
      <c r="AL1" s="439"/>
      <c r="AM1" s="439">
        <v>2013</v>
      </c>
      <c r="AN1" s="439"/>
      <c r="AO1" s="439">
        <v>2014</v>
      </c>
      <c r="AP1" s="439"/>
      <c r="AQ1" s="439">
        <v>2015</v>
      </c>
      <c r="AR1" s="439"/>
      <c r="AS1" s="63" t="s">
        <v>5</v>
      </c>
    </row>
    <row r="2" spans="1:45" s="64" customFormat="1">
      <c r="A2" s="189" t="s">
        <v>0</v>
      </c>
      <c r="B2" s="189" t="s">
        <v>460</v>
      </c>
      <c r="C2" s="189" t="s">
        <v>543</v>
      </c>
      <c r="D2" s="189" t="s">
        <v>496</v>
      </c>
      <c r="E2" s="189" t="s">
        <v>3</v>
      </c>
      <c r="F2" s="189" t="s">
        <v>401</v>
      </c>
      <c r="G2" s="189" t="s">
        <v>371</v>
      </c>
      <c r="H2" s="189" t="s">
        <v>15</v>
      </c>
      <c r="I2" s="189" t="s">
        <v>1</v>
      </c>
      <c r="J2" s="189" t="s">
        <v>15</v>
      </c>
      <c r="K2" s="189" t="s">
        <v>371</v>
      </c>
      <c r="L2" s="189" t="s">
        <v>15</v>
      </c>
      <c r="M2" s="189" t="s">
        <v>1</v>
      </c>
      <c r="N2" s="189" t="s">
        <v>2</v>
      </c>
      <c r="O2" s="189" t="s">
        <v>1</v>
      </c>
      <c r="P2" s="189" t="s">
        <v>2</v>
      </c>
      <c r="Q2" s="189" t="s">
        <v>1</v>
      </c>
      <c r="R2" s="189" t="s">
        <v>2</v>
      </c>
      <c r="S2" s="189" t="s">
        <v>1</v>
      </c>
      <c r="T2" s="189" t="s">
        <v>2</v>
      </c>
      <c r="U2" s="189" t="s">
        <v>1</v>
      </c>
      <c r="V2" s="189" t="s">
        <v>2</v>
      </c>
      <c r="W2" s="189" t="s">
        <v>1</v>
      </c>
      <c r="X2" s="189" t="s">
        <v>2</v>
      </c>
      <c r="Y2" s="189" t="s">
        <v>1</v>
      </c>
      <c r="Z2" s="189" t="s">
        <v>2</v>
      </c>
      <c r="AA2" s="189" t="s">
        <v>1</v>
      </c>
      <c r="AB2" s="189" t="s">
        <v>2</v>
      </c>
      <c r="AC2" s="189" t="s">
        <v>1</v>
      </c>
      <c r="AD2" s="189" t="s">
        <v>2</v>
      </c>
      <c r="AE2" s="189" t="s">
        <v>1</v>
      </c>
      <c r="AF2" s="189" t="s">
        <v>2</v>
      </c>
      <c r="AG2" s="189" t="s">
        <v>1</v>
      </c>
      <c r="AH2" s="189" t="s">
        <v>2</v>
      </c>
      <c r="AI2" s="189" t="s">
        <v>1</v>
      </c>
      <c r="AJ2" s="189" t="s">
        <v>2</v>
      </c>
      <c r="AK2" s="189" t="s">
        <v>1</v>
      </c>
      <c r="AL2" s="189" t="s">
        <v>2</v>
      </c>
      <c r="AM2" s="189" t="s">
        <v>1</v>
      </c>
      <c r="AN2" s="189" t="s">
        <v>2</v>
      </c>
      <c r="AO2" s="189" t="s">
        <v>1</v>
      </c>
      <c r="AP2" s="189" t="s">
        <v>2</v>
      </c>
      <c r="AQ2" s="189" t="s">
        <v>1</v>
      </c>
      <c r="AR2" s="189" t="s">
        <v>2</v>
      </c>
      <c r="AS2" s="332"/>
    </row>
    <row r="3" spans="1:45" ht="60">
      <c r="A3" s="363" t="s">
        <v>544</v>
      </c>
      <c r="B3" s="365" t="s">
        <v>545</v>
      </c>
      <c r="C3" s="365" t="s">
        <v>556</v>
      </c>
      <c r="D3" s="364" t="s">
        <v>547</v>
      </c>
      <c r="E3" t="s">
        <v>546</v>
      </c>
      <c r="F3" s="411" t="s">
        <v>554</v>
      </c>
      <c r="G3" s="411"/>
      <c r="H3" s="412">
        <v>256</v>
      </c>
      <c r="I3" s="411"/>
      <c r="J3" s="411">
        <v>307</v>
      </c>
      <c r="K3" s="411"/>
      <c r="L3" s="411">
        <v>273</v>
      </c>
      <c r="M3" s="411"/>
      <c r="N3" s="411">
        <v>298</v>
      </c>
      <c r="O3" s="411"/>
      <c r="P3" s="413">
        <v>511</v>
      </c>
      <c r="Q3" s="411"/>
      <c r="R3" s="411">
        <v>450</v>
      </c>
      <c r="S3" s="411"/>
      <c r="T3" s="411">
        <v>732</v>
      </c>
      <c r="U3" s="411"/>
      <c r="V3" s="411">
        <v>813</v>
      </c>
      <c r="W3" s="411"/>
      <c r="X3" s="411">
        <v>734</v>
      </c>
    </row>
    <row r="4" spans="1:45" ht="49.5">
      <c r="A4" s="363" t="s">
        <v>544</v>
      </c>
      <c r="B4" s="365" t="s">
        <v>545</v>
      </c>
      <c r="C4" s="365" t="s">
        <v>556</v>
      </c>
      <c r="D4" t="s">
        <v>548</v>
      </c>
      <c r="E4" s="364" t="s">
        <v>555</v>
      </c>
      <c r="F4" s="415"/>
      <c r="G4" s="415"/>
      <c r="H4" s="416">
        <v>0.122</v>
      </c>
      <c r="I4" s="416"/>
      <c r="J4" s="416">
        <v>0.26400000000000001</v>
      </c>
      <c r="K4" s="416"/>
      <c r="L4" s="416">
        <v>0.23300000000000001</v>
      </c>
      <c r="M4" s="416"/>
      <c r="N4" s="416">
        <v>0.153</v>
      </c>
      <c r="O4" s="416"/>
      <c r="P4" s="416">
        <v>5.2000000000000005E-2</v>
      </c>
      <c r="Q4" s="416"/>
      <c r="R4" s="416">
        <v>0.14000000000000001</v>
      </c>
      <c r="S4" s="416"/>
      <c r="T4" s="416">
        <v>0.11599999999999999</v>
      </c>
      <c r="U4" s="416"/>
      <c r="V4" s="416">
        <v>4.9000000000000002E-2</v>
      </c>
      <c r="W4" s="416"/>
      <c r="X4" s="416">
        <v>8.1000000000000003E-2</v>
      </c>
    </row>
    <row r="5" spans="1:45" ht="49.5">
      <c r="A5" s="363" t="s">
        <v>544</v>
      </c>
      <c r="B5" s="365" t="s">
        <v>545</v>
      </c>
      <c r="C5" s="365" t="s">
        <v>556</v>
      </c>
      <c r="D5" t="s">
        <v>548</v>
      </c>
      <c r="E5" t="s">
        <v>546</v>
      </c>
      <c r="F5" s="411" t="s">
        <v>554</v>
      </c>
      <c r="G5" s="411"/>
      <c r="H5" s="414">
        <v>31</v>
      </c>
      <c r="I5" s="411"/>
      <c r="J5" s="411">
        <v>81</v>
      </c>
      <c r="K5" s="411"/>
      <c r="L5" s="411">
        <v>64</v>
      </c>
      <c r="M5" s="411"/>
      <c r="N5" s="411">
        <v>46</v>
      </c>
      <c r="O5" s="411"/>
      <c r="P5" s="411">
        <v>27</v>
      </c>
      <c r="Q5" s="411"/>
      <c r="R5" s="411">
        <v>63</v>
      </c>
      <c r="S5" s="411"/>
      <c r="T5" s="411">
        <v>85</v>
      </c>
      <c r="U5" s="411"/>
      <c r="V5" s="411">
        <v>40</v>
      </c>
      <c r="W5" s="411"/>
      <c r="X5" s="411">
        <v>60</v>
      </c>
    </row>
    <row r="6" spans="1:45" ht="49.5">
      <c r="A6" s="363" t="s">
        <v>544</v>
      </c>
      <c r="B6" s="365" t="s">
        <v>545</v>
      </c>
      <c r="C6" s="365" t="s">
        <v>556</v>
      </c>
      <c r="D6" s="364" t="s">
        <v>549</v>
      </c>
      <c r="E6" s="364" t="s">
        <v>555</v>
      </c>
      <c r="F6" s="415"/>
      <c r="G6" s="415"/>
      <c r="H6" s="417">
        <v>1.3000000000000001E-2</v>
      </c>
      <c r="I6" s="416"/>
      <c r="J6" s="416">
        <v>8.0000000000000002E-3</v>
      </c>
      <c r="K6" s="416"/>
      <c r="L6" s="416">
        <v>1.3999999999999999E-2</v>
      </c>
      <c r="M6" s="416"/>
      <c r="N6" s="416">
        <v>1.6E-2</v>
      </c>
      <c r="O6" s="416"/>
      <c r="P6" s="416">
        <v>0.13300000000000001</v>
      </c>
      <c r="Q6" s="416"/>
      <c r="R6" s="416">
        <v>1.3999999999999999E-2</v>
      </c>
      <c r="S6" s="416"/>
      <c r="T6" s="416">
        <v>9.0000000000000011E-3</v>
      </c>
      <c r="U6" s="416"/>
      <c r="V6" s="416">
        <v>1.4999999999999999E-2</v>
      </c>
      <c r="W6" s="417"/>
      <c r="X6" s="417">
        <v>3.1E-2</v>
      </c>
    </row>
    <row r="7" spans="1:45" ht="49.5">
      <c r="A7" s="363" t="s">
        <v>544</v>
      </c>
      <c r="B7" s="365" t="s">
        <v>545</v>
      </c>
      <c r="C7" s="365" t="s">
        <v>556</v>
      </c>
      <c r="D7" s="364" t="s">
        <v>549</v>
      </c>
      <c r="E7" t="s">
        <v>546</v>
      </c>
      <c r="F7" s="411" t="s">
        <v>554</v>
      </c>
      <c r="G7" s="411"/>
      <c r="H7" s="413">
        <v>3</v>
      </c>
      <c r="I7" s="411"/>
      <c r="J7" s="411">
        <v>2</v>
      </c>
      <c r="K7" s="411"/>
      <c r="L7" s="411">
        <v>4</v>
      </c>
      <c r="M7" s="411"/>
      <c r="N7" s="411">
        <v>5</v>
      </c>
      <c r="O7" s="411"/>
      <c r="P7" s="411">
        <v>68</v>
      </c>
      <c r="Q7" s="411"/>
      <c r="R7" s="411">
        <v>6</v>
      </c>
      <c r="S7" s="411"/>
      <c r="T7" s="411">
        <v>7</v>
      </c>
      <c r="U7" s="411"/>
      <c r="V7" s="411">
        <v>12</v>
      </c>
      <c r="W7" s="411"/>
      <c r="X7" s="411">
        <v>22</v>
      </c>
    </row>
    <row r="8" spans="1:45" ht="49.5">
      <c r="A8" s="363" t="s">
        <v>544</v>
      </c>
      <c r="B8" s="365" t="s">
        <v>545</v>
      </c>
      <c r="C8" s="365" t="s">
        <v>556</v>
      </c>
      <c r="D8" t="s">
        <v>550</v>
      </c>
      <c r="E8" s="364" t="s">
        <v>555</v>
      </c>
      <c r="F8" s="415"/>
      <c r="G8" s="415"/>
      <c r="H8" s="417">
        <v>0.04</v>
      </c>
      <c r="I8" s="416"/>
      <c r="J8" s="416">
        <v>3.7999999999999999E-2</v>
      </c>
      <c r="K8" s="416"/>
      <c r="L8" s="416">
        <v>4.7E-2</v>
      </c>
      <c r="M8" s="416"/>
      <c r="N8" s="416">
        <v>7.0000000000000007E-2</v>
      </c>
      <c r="O8" s="416"/>
      <c r="P8" s="416">
        <v>3.7999999999999999E-2</v>
      </c>
      <c r="Q8" s="416"/>
      <c r="R8" s="416">
        <v>5.7000000000000002E-2</v>
      </c>
      <c r="S8" s="416"/>
      <c r="T8" s="416">
        <v>3.4000000000000002E-2</v>
      </c>
      <c r="U8" s="416"/>
      <c r="V8" s="416">
        <v>0.04</v>
      </c>
      <c r="W8" s="416"/>
      <c r="X8" s="416">
        <v>3.7999999999999999E-2</v>
      </c>
    </row>
    <row r="9" spans="1:45" ht="49.5">
      <c r="A9" s="363" t="s">
        <v>544</v>
      </c>
      <c r="B9" s="365" t="s">
        <v>545</v>
      </c>
      <c r="C9" s="365" t="s">
        <v>556</v>
      </c>
      <c r="D9" t="s">
        <v>550</v>
      </c>
      <c r="E9" t="s">
        <v>546</v>
      </c>
      <c r="F9" s="411" t="s">
        <v>554</v>
      </c>
      <c r="G9" s="411"/>
      <c r="H9" s="413">
        <v>10</v>
      </c>
      <c r="I9" s="411"/>
      <c r="J9" s="411">
        <v>12</v>
      </c>
      <c r="K9" s="411"/>
      <c r="L9" s="411">
        <v>13</v>
      </c>
      <c r="M9" s="411"/>
      <c r="N9" s="411">
        <v>21</v>
      </c>
      <c r="O9" s="411"/>
      <c r="P9" s="411">
        <v>19</v>
      </c>
      <c r="Q9" s="411"/>
      <c r="R9" s="411">
        <v>26</v>
      </c>
      <c r="S9" s="411"/>
      <c r="T9" s="411">
        <v>25</v>
      </c>
      <c r="U9" s="411"/>
      <c r="V9" s="411">
        <v>32</v>
      </c>
      <c r="W9" s="411"/>
      <c r="X9" s="411">
        <v>28</v>
      </c>
    </row>
    <row r="10" spans="1:45" ht="49.5">
      <c r="A10" s="363" t="s">
        <v>544</v>
      </c>
      <c r="B10" s="365" t="s">
        <v>545</v>
      </c>
      <c r="C10" s="365" t="s">
        <v>556</v>
      </c>
      <c r="D10" s="364" t="s">
        <v>551</v>
      </c>
      <c r="E10" s="364" t="s">
        <v>555</v>
      </c>
      <c r="F10" s="415"/>
      <c r="G10" s="415"/>
      <c r="H10" s="418">
        <v>0</v>
      </c>
      <c r="I10" s="415"/>
      <c r="J10" s="416">
        <v>1E-3</v>
      </c>
      <c r="K10" s="415"/>
      <c r="L10" s="416">
        <v>1E-3</v>
      </c>
      <c r="M10" s="415"/>
      <c r="N10" s="416">
        <v>1E-3</v>
      </c>
      <c r="O10" s="415"/>
      <c r="P10" s="419">
        <v>7.0000000000000001E-3</v>
      </c>
      <c r="Q10" s="415"/>
      <c r="R10" s="416">
        <v>1E-3</v>
      </c>
      <c r="S10" s="415"/>
      <c r="T10" s="416">
        <v>0</v>
      </c>
      <c r="U10" s="415"/>
      <c r="V10" s="416">
        <v>0</v>
      </c>
      <c r="W10" s="415"/>
      <c r="X10" s="416">
        <v>0</v>
      </c>
    </row>
    <row r="11" spans="1:45" ht="49.5">
      <c r="A11" s="363" t="s">
        <v>544</v>
      </c>
      <c r="B11" s="365" t="s">
        <v>545</v>
      </c>
      <c r="C11" s="365" t="s">
        <v>556</v>
      </c>
      <c r="D11" s="364" t="s">
        <v>551</v>
      </c>
      <c r="E11" t="s">
        <v>546</v>
      </c>
      <c r="F11" s="411" t="s">
        <v>554</v>
      </c>
      <c r="G11" s="411"/>
      <c r="H11" s="413">
        <v>0</v>
      </c>
      <c r="I11" s="411"/>
      <c r="J11" s="411">
        <v>0</v>
      </c>
      <c r="K11" s="411"/>
      <c r="L11" s="411">
        <v>0</v>
      </c>
      <c r="M11" s="411"/>
      <c r="N11" s="411">
        <v>0</v>
      </c>
      <c r="O11" s="411"/>
      <c r="P11" s="411">
        <v>3</v>
      </c>
      <c r="Q11" s="411"/>
      <c r="R11" s="411">
        <v>0</v>
      </c>
      <c r="S11" s="411"/>
      <c r="T11" s="411">
        <v>0</v>
      </c>
      <c r="U11" s="411"/>
      <c r="V11" s="411">
        <v>0</v>
      </c>
      <c r="W11" s="411"/>
      <c r="X11" s="411">
        <v>0</v>
      </c>
    </row>
    <row r="12" spans="1:45" ht="49.5">
      <c r="A12" s="363" t="s">
        <v>544</v>
      </c>
      <c r="B12" s="365" t="s">
        <v>545</v>
      </c>
      <c r="C12" s="365" t="s">
        <v>556</v>
      </c>
      <c r="D12" s="364" t="s">
        <v>552</v>
      </c>
      <c r="E12" s="364" t="s">
        <v>555</v>
      </c>
      <c r="F12" s="415"/>
      <c r="G12" s="415"/>
      <c r="H12" s="417">
        <v>5.5E-2</v>
      </c>
      <c r="I12" s="416"/>
      <c r="J12" s="416">
        <v>4.7E-2</v>
      </c>
      <c r="K12" s="416"/>
      <c r="L12" s="416">
        <v>0.11900000000000001</v>
      </c>
      <c r="M12" s="416"/>
      <c r="N12" s="416">
        <v>8.8000000000000009E-2</v>
      </c>
      <c r="O12" s="416"/>
      <c r="P12" s="416">
        <v>0.36099999999999999</v>
      </c>
      <c r="Q12" s="416"/>
      <c r="R12" s="416">
        <v>0.24299999999999999</v>
      </c>
      <c r="S12" s="416"/>
      <c r="T12" s="416">
        <v>0.49700000000000005</v>
      </c>
      <c r="U12" s="416"/>
      <c r="V12" s="416">
        <v>0.51</v>
      </c>
      <c r="W12" s="416"/>
      <c r="X12" s="416">
        <v>0.43700000000000006</v>
      </c>
    </row>
    <row r="13" spans="1:45" ht="49.5">
      <c r="A13" s="363" t="s">
        <v>544</v>
      </c>
      <c r="B13" s="365" t="s">
        <v>545</v>
      </c>
      <c r="C13" s="365" t="s">
        <v>556</v>
      </c>
      <c r="D13" s="364" t="s">
        <v>552</v>
      </c>
      <c r="E13" t="s">
        <v>546</v>
      </c>
      <c r="F13" s="411" t="s">
        <v>554</v>
      </c>
      <c r="G13" s="411"/>
      <c r="H13" s="413">
        <v>14</v>
      </c>
      <c r="I13" s="411"/>
      <c r="J13" s="411">
        <v>14</v>
      </c>
      <c r="K13" s="411"/>
      <c r="L13" s="411">
        <v>33</v>
      </c>
      <c r="M13" s="411"/>
      <c r="N13" s="411">
        <v>26</v>
      </c>
      <c r="O13" s="411"/>
      <c r="P13" s="411">
        <v>184</v>
      </c>
      <c r="Q13" s="411"/>
      <c r="R13" s="411">
        <v>110</v>
      </c>
      <c r="S13" s="411"/>
      <c r="T13" s="411">
        <v>364</v>
      </c>
      <c r="U13" s="411"/>
      <c r="V13" s="411">
        <v>415</v>
      </c>
      <c r="W13" s="411"/>
      <c r="X13" s="411">
        <v>321</v>
      </c>
    </row>
    <row r="14" spans="1:45" ht="49.5">
      <c r="A14" s="363" t="s">
        <v>544</v>
      </c>
      <c r="B14" s="365" t="s">
        <v>545</v>
      </c>
      <c r="C14" s="365" t="s">
        <v>556</v>
      </c>
      <c r="D14" s="364" t="s">
        <v>553</v>
      </c>
      <c r="E14" s="364" t="s">
        <v>555</v>
      </c>
      <c r="F14" s="415"/>
      <c r="G14" s="415"/>
      <c r="H14" s="417">
        <v>4.4000000000000004E-2</v>
      </c>
      <c r="I14" s="416"/>
      <c r="J14" s="416">
        <v>2.7999999999999997E-2</v>
      </c>
      <c r="K14" s="416"/>
      <c r="L14" s="416">
        <v>6.5000000000000002E-2</v>
      </c>
      <c r="M14" s="416"/>
      <c r="N14" s="416">
        <v>7.2999999999999995E-2</v>
      </c>
      <c r="O14" s="416"/>
      <c r="P14" s="416">
        <v>2.7999999999999997E-2</v>
      </c>
      <c r="Q14" s="416"/>
      <c r="R14" s="416">
        <v>0.03</v>
      </c>
      <c r="S14" s="416"/>
      <c r="T14" s="416">
        <v>1.1000000000000001E-2</v>
      </c>
      <c r="U14" s="416"/>
      <c r="V14" s="416">
        <v>8.0000000000000002E-3</v>
      </c>
      <c r="W14" s="416"/>
      <c r="X14" s="416">
        <v>8.0000000000000002E-3</v>
      </c>
    </row>
    <row r="15" spans="1:45" ht="49.5">
      <c r="A15" s="363" t="s">
        <v>544</v>
      </c>
      <c r="B15" s="365" t="s">
        <v>545</v>
      </c>
      <c r="C15" s="365" t="s">
        <v>556</v>
      </c>
      <c r="D15" s="364" t="s">
        <v>553</v>
      </c>
      <c r="E15" t="s">
        <v>546</v>
      </c>
      <c r="F15" s="411" t="s">
        <v>554</v>
      </c>
      <c r="G15" s="411"/>
      <c r="H15" s="413">
        <v>11</v>
      </c>
      <c r="I15" s="411"/>
      <c r="J15" s="411">
        <v>8</v>
      </c>
      <c r="K15" s="411"/>
      <c r="L15" s="411">
        <v>18</v>
      </c>
      <c r="M15" s="411"/>
      <c r="N15" s="411">
        <v>22</v>
      </c>
      <c r="O15" s="411"/>
      <c r="P15" s="411">
        <v>14</v>
      </c>
      <c r="Q15" s="411"/>
      <c r="R15" s="411">
        <v>13</v>
      </c>
      <c r="S15" s="411"/>
      <c r="T15" s="411">
        <v>8</v>
      </c>
      <c r="U15" s="411"/>
      <c r="V15" s="411">
        <v>6</v>
      </c>
      <c r="W15" s="411"/>
      <c r="X15" s="411">
        <v>6</v>
      </c>
    </row>
    <row r="16" spans="1:45" ht="16.5">
      <c r="A16" s="363"/>
      <c r="F16" s="126"/>
    </row>
    <row r="17" spans="1:16" ht="16.5">
      <c r="A17" s="363"/>
    </row>
    <row r="18" spans="1:16" ht="16.5">
      <c r="A18" s="363"/>
    </row>
    <row r="19" spans="1:16" ht="16.5">
      <c r="A19" s="363"/>
    </row>
    <row r="20" spans="1:16" ht="16.5">
      <c r="A20" s="363"/>
    </row>
    <row r="21" spans="1:16" ht="16.5">
      <c r="A21" s="363"/>
      <c r="O21" s="364"/>
    </row>
    <row r="22" spans="1:16" ht="16.5">
      <c r="A22" s="363"/>
      <c r="O22" s="364"/>
    </row>
    <row r="23" spans="1:16">
      <c r="O23" s="364"/>
    </row>
    <row r="26" spans="1:16">
      <c r="P26" s="366"/>
    </row>
    <row r="28" spans="1:16">
      <c r="O28" s="364"/>
    </row>
    <row r="33" spans="2:15">
      <c r="O33" s="364"/>
    </row>
    <row r="40" spans="2:15">
      <c r="B40" s="348"/>
    </row>
  </sheetData>
  <mergeCells count="19">
    <mergeCell ref="W1:X1"/>
    <mergeCell ref="M1:N1"/>
    <mergeCell ref="I1:J1"/>
    <mergeCell ref="K1:L1"/>
    <mergeCell ref="G1:H1"/>
    <mergeCell ref="O1:P1"/>
    <mergeCell ref="Q1:R1"/>
    <mergeCell ref="S1:T1"/>
    <mergeCell ref="U1:V1"/>
    <mergeCell ref="AK1:AL1"/>
    <mergeCell ref="AM1:AN1"/>
    <mergeCell ref="AO1:AP1"/>
    <mergeCell ref="AQ1:AR1"/>
    <mergeCell ref="Y1:Z1"/>
    <mergeCell ref="AA1:AB1"/>
    <mergeCell ref="AC1:AD1"/>
    <mergeCell ref="AE1:AF1"/>
    <mergeCell ref="AG1:AH1"/>
    <mergeCell ref="AI1:AJ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M35"/>
  <sheetViews>
    <sheetView zoomScaleNormal="100" zoomScalePageLayoutView="55" workbookViewId="0">
      <pane xSplit="1" ySplit="2" topLeftCell="B3" activePane="bottomRight" state="frozen"/>
      <selection pane="topRight" activeCell="B1" sqref="B1"/>
      <selection pane="bottomLeft" activeCell="A3" sqref="A3"/>
      <selection pane="bottomRight" activeCell="D8" sqref="D8"/>
    </sheetView>
  </sheetViews>
  <sheetFormatPr defaultColWidth="8.85546875" defaultRowHeight="15"/>
  <cols>
    <col min="1" max="1" width="44.28515625" style="64" customWidth="1"/>
    <col min="2" max="2" width="29" style="64" customWidth="1"/>
    <col min="3" max="4" width="35.7109375" style="64" customWidth="1"/>
    <col min="5" max="5" width="13.7109375" style="64" customWidth="1"/>
    <col min="6" max="18" width="14.85546875" style="64" customWidth="1"/>
    <col min="19" max="19" width="11.140625" style="64" customWidth="1"/>
    <col min="20" max="20" width="13.85546875" style="64" customWidth="1"/>
    <col min="21" max="22" width="9.42578125" style="64" customWidth="1"/>
    <col min="23" max="23" width="8.85546875" style="64"/>
    <col min="24" max="24" width="10.140625" style="64" bestFit="1" customWidth="1"/>
    <col min="25" max="25" width="8.85546875" style="64"/>
    <col min="26" max="26" width="10.140625" style="64" bestFit="1" customWidth="1"/>
    <col min="27" max="27" width="8.85546875" style="64"/>
    <col min="28" max="28" width="10.140625" style="64" bestFit="1" customWidth="1"/>
    <col min="29" max="29" width="8.85546875" style="64"/>
    <col min="30" max="30" width="10.140625" style="64" bestFit="1" customWidth="1"/>
    <col min="31" max="31" width="8.85546875" style="64"/>
    <col min="32" max="32" width="10.140625" style="64" bestFit="1" customWidth="1"/>
    <col min="33" max="33" width="8.85546875" style="64"/>
    <col min="34" max="34" width="10.140625" style="64" bestFit="1" customWidth="1"/>
    <col min="35" max="35" width="8.85546875" style="64"/>
    <col min="36" max="36" width="10.140625" style="64" bestFit="1" customWidth="1"/>
    <col min="37" max="38" width="8.85546875" style="64"/>
    <col min="39" max="39" width="15.140625" style="64" customWidth="1"/>
    <col min="40" max="16384" width="8.85546875" style="64"/>
  </cols>
  <sheetData>
    <row r="1" spans="1:39">
      <c r="A1" s="102"/>
      <c r="B1" s="102"/>
      <c r="C1" s="102"/>
      <c r="D1" s="102"/>
      <c r="E1" s="102"/>
      <c r="F1" s="103"/>
      <c r="G1" s="445">
        <v>2000</v>
      </c>
      <c r="H1" s="445"/>
      <c r="I1" s="445">
        <v>2001</v>
      </c>
      <c r="J1" s="445"/>
      <c r="K1" s="445">
        <v>2002</v>
      </c>
      <c r="L1" s="445"/>
      <c r="M1" s="445">
        <v>2003</v>
      </c>
      <c r="N1" s="445"/>
      <c r="O1" s="445">
        <v>2004</v>
      </c>
      <c r="P1" s="445"/>
      <c r="Q1" s="445">
        <v>2005</v>
      </c>
      <c r="R1" s="445"/>
      <c r="S1" s="445">
        <v>2006</v>
      </c>
      <c r="T1" s="445"/>
      <c r="U1" s="445">
        <v>2007</v>
      </c>
      <c r="V1" s="445"/>
      <c r="W1" s="439">
        <v>2008</v>
      </c>
      <c r="X1" s="439"/>
      <c r="Y1" s="439">
        <v>2009</v>
      </c>
      <c r="Z1" s="439"/>
      <c r="AA1" s="439">
        <v>2010</v>
      </c>
      <c r="AB1" s="439"/>
      <c r="AC1" s="439">
        <v>2011</v>
      </c>
      <c r="AD1" s="439"/>
      <c r="AE1" s="439">
        <v>2012</v>
      </c>
      <c r="AF1" s="439"/>
      <c r="AG1" s="439">
        <v>2013</v>
      </c>
      <c r="AH1" s="439"/>
      <c r="AI1" s="439">
        <v>2014</v>
      </c>
      <c r="AJ1" s="439"/>
      <c r="AK1" s="439">
        <v>2015</v>
      </c>
      <c r="AL1" s="439"/>
      <c r="AM1" s="63" t="s">
        <v>5</v>
      </c>
    </row>
    <row r="2" spans="1:39">
      <c r="A2" s="102" t="s">
        <v>0</v>
      </c>
      <c r="B2" s="103" t="s">
        <v>460</v>
      </c>
      <c r="C2" s="103" t="s">
        <v>428</v>
      </c>
      <c r="D2" s="103" t="s">
        <v>465</v>
      </c>
      <c r="E2" s="103" t="s">
        <v>3</v>
      </c>
      <c r="F2" s="103" t="s">
        <v>401</v>
      </c>
      <c r="G2" s="102" t="s">
        <v>1</v>
      </c>
      <c r="H2" s="102" t="s">
        <v>2</v>
      </c>
      <c r="I2" s="102" t="s">
        <v>1</v>
      </c>
      <c r="J2" s="102" t="s">
        <v>2</v>
      </c>
      <c r="K2" s="102" t="s">
        <v>1</v>
      </c>
      <c r="L2" s="102" t="s">
        <v>2</v>
      </c>
      <c r="M2" s="102" t="s">
        <v>1</v>
      </c>
      <c r="N2" s="102" t="s">
        <v>2</v>
      </c>
      <c r="O2" s="102" t="s">
        <v>1</v>
      </c>
      <c r="P2" s="102" t="s">
        <v>2</v>
      </c>
      <c r="Q2" s="102" t="s">
        <v>1</v>
      </c>
      <c r="R2" s="102" t="s">
        <v>2</v>
      </c>
      <c r="S2" s="102" t="s">
        <v>1</v>
      </c>
      <c r="T2" s="102" t="s">
        <v>2</v>
      </c>
      <c r="U2" s="102" t="s">
        <v>1</v>
      </c>
      <c r="V2" s="102" t="s">
        <v>2</v>
      </c>
      <c r="W2" s="102" t="s">
        <v>1</v>
      </c>
      <c r="X2" s="102" t="s">
        <v>2</v>
      </c>
      <c r="Y2" s="102" t="s">
        <v>1</v>
      </c>
      <c r="Z2" s="102" t="s">
        <v>2</v>
      </c>
      <c r="AA2" s="102" t="s">
        <v>1</v>
      </c>
      <c r="AB2" s="102" t="s">
        <v>2</v>
      </c>
      <c r="AC2" s="102" t="s">
        <v>1</v>
      </c>
      <c r="AD2" s="102" t="s">
        <v>2</v>
      </c>
      <c r="AE2" s="102" t="s">
        <v>1</v>
      </c>
      <c r="AF2" s="102" t="s">
        <v>2</v>
      </c>
      <c r="AG2" s="102" t="s">
        <v>1</v>
      </c>
      <c r="AH2" s="102" t="s">
        <v>2</v>
      </c>
      <c r="AI2" s="102" t="s">
        <v>1</v>
      </c>
      <c r="AJ2" s="102" t="s">
        <v>2</v>
      </c>
      <c r="AK2" s="102" t="s">
        <v>1</v>
      </c>
      <c r="AL2" s="102" t="s">
        <v>2</v>
      </c>
      <c r="AM2" s="4"/>
    </row>
    <row r="3" spans="1:39" ht="25.5" customHeight="1">
      <c r="A3" s="80" t="s">
        <v>453</v>
      </c>
      <c r="B3" s="80" t="s">
        <v>7</v>
      </c>
      <c r="C3" s="95" t="s">
        <v>14</v>
      </c>
      <c r="D3" s="95"/>
      <c r="E3" s="73"/>
      <c r="F3" s="65" t="s">
        <v>9</v>
      </c>
      <c r="G3" s="65"/>
      <c r="H3" s="65"/>
      <c r="I3" s="65"/>
      <c r="J3" s="65"/>
      <c r="K3" s="65"/>
      <c r="L3" s="65"/>
      <c r="M3" s="65"/>
      <c r="N3" s="65"/>
      <c r="O3" s="65"/>
      <c r="P3" s="65"/>
      <c r="Q3" s="65"/>
      <c r="R3" s="65"/>
      <c r="S3" s="65"/>
      <c r="T3" s="65"/>
      <c r="U3" s="65"/>
      <c r="V3" s="65"/>
      <c r="W3" s="65"/>
      <c r="X3" s="65"/>
      <c r="Y3" s="65"/>
      <c r="Z3" s="65"/>
      <c r="AA3" s="138"/>
      <c r="AB3" s="66"/>
      <c r="AC3" s="138" t="s">
        <v>30</v>
      </c>
      <c r="AD3" s="66"/>
      <c r="AE3" s="138" t="s">
        <v>30</v>
      </c>
      <c r="AF3" s="66"/>
      <c r="AG3" s="138" t="s">
        <v>30</v>
      </c>
      <c r="AH3" s="66"/>
      <c r="AI3" s="138" t="s">
        <v>30</v>
      </c>
      <c r="AJ3" s="66"/>
      <c r="AK3" s="138" t="s">
        <v>30</v>
      </c>
      <c r="AL3" s="138" t="s">
        <v>30</v>
      </c>
      <c r="AM3" s="440" t="s">
        <v>6</v>
      </c>
    </row>
    <row r="4" spans="1:39" ht="38.25">
      <c r="A4" s="150" t="s">
        <v>453</v>
      </c>
      <c r="B4" s="150" t="s">
        <v>7</v>
      </c>
      <c r="C4" s="142" t="s">
        <v>14</v>
      </c>
      <c r="D4" s="95"/>
      <c r="E4" s="72"/>
      <c r="F4" s="65" t="s">
        <v>10</v>
      </c>
      <c r="G4" s="65"/>
      <c r="H4" s="65"/>
      <c r="I4" s="65"/>
      <c r="J4" s="65"/>
      <c r="K4" s="65"/>
      <c r="L4" s="65"/>
      <c r="M4" s="65"/>
      <c r="N4" s="65"/>
      <c r="O4" s="65"/>
      <c r="P4" s="65"/>
      <c r="Q4" s="65"/>
      <c r="R4" s="65"/>
      <c r="S4" s="65"/>
      <c r="T4" s="65"/>
      <c r="U4" s="65"/>
      <c r="V4" s="65"/>
      <c r="W4" s="65"/>
      <c r="X4" s="65"/>
      <c r="Y4" s="65"/>
      <c r="Z4" s="65"/>
      <c r="AA4" s="138"/>
      <c r="AB4" s="66"/>
      <c r="AC4" s="138" t="s">
        <v>30</v>
      </c>
      <c r="AD4" s="66"/>
      <c r="AE4" s="138" t="s">
        <v>30</v>
      </c>
      <c r="AF4" s="66"/>
      <c r="AG4" s="138" t="s">
        <v>30</v>
      </c>
      <c r="AH4" s="66"/>
      <c r="AI4" s="138" t="s">
        <v>30</v>
      </c>
      <c r="AJ4" s="66"/>
      <c r="AK4" s="138" t="s">
        <v>30</v>
      </c>
      <c r="AL4" s="138" t="s">
        <v>30</v>
      </c>
      <c r="AM4" s="440"/>
    </row>
    <row r="5" spans="1:39" ht="38.25">
      <c r="A5" s="150" t="s">
        <v>453</v>
      </c>
      <c r="B5" s="150" t="s">
        <v>7</v>
      </c>
      <c r="C5" s="142" t="s">
        <v>14</v>
      </c>
      <c r="D5" s="95"/>
      <c r="E5" s="72"/>
      <c r="F5" s="65" t="s">
        <v>11</v>
      </c>
      <c r="G5" s="65"/>
      <c r="H5" s="65"/>
      <c r="I5" s="65"/>
      <c r="J5" s="65"/>
      <c r="K5" s="65"/>
      <c r="L5" s="65"/>
      <c r="M5" s="65"/>
      <c r="N5" s="65"/>
      <c r="O5" s="65"/>
      <c r="P5" s="65"/>
      <c r="Q5" s="65"/>
      <c r="R5" s="65"/>
      <c r="S5" s="65"/>
      <c r="T5" s="65"/>
      <c r="U5" s="65"/>
      <c r="V5" s="65"/>
      <c r="W5" s="65"/>
      <c r="X5" s="65"/>
      <c r="Y5" s="65"/>
      <c r="Z5" s="65"/>
      <c r="AA5" s="138"/>
      <c r="AB5" s="66"/>
      <c r="AC5" s="138" t="s">
        <v>30</v>
      </c>
      <c r="AD5" s="66"/>
      <c r="AE5" s="138" t="s">
        <v>30</v>
      </c>
      <c r="AF5" s="66"/>
      <c r="AG5" s="138" t="s">
        <v>30</v>
      </c>
      <c r="AH5" s="66"/>
      <c r="AI5" s="138" t="s">
        <v>30</v>
      </c>
      <c r="AJ5" s="66"/>
      <c r="AK5" s="138" t="s">
        <v>30</v>
      </c>
      <c r="AL5" s="138" t="s">
        <v>30</v>
      </c>
      <c r="AM5" s="440"/>
    </row>
    <row r="6" spans="1:39" ht="39" customHeight="1">
      <c r="A6" s="150" t="s">
        <v>453</v>
      </c>
      <c r="B6" s="150" t="s">
        <v>7</v>
      </c>
      <c r="C6" s="142" t="s">
        <v>14</v>
      </c>
      <c r="D6" s="95"/>
      <c r="E6" s="72"/>
      <c r="F6" s="65" t="s">
        <v>12</v>
      </c>
      <c r="G6" s="65"/>
      <c r="H6" s="65"/>
      <c r="I6" s="65"/>
      <c r="J6" s="65"/>
      <c r="K6" s="65"/>
      <c r="L6" s="65"/>
      <c r="M6" s="65"/>
      <c r="N6" s="65"/>
      <c r="O6" s="65"/>
      <c r="P6" s="65"/>
      <c r="Q6" s="65"/>
      <c r="R6" s="65"/>
      <c r="S6" s="65"/>
      <c r="T6" s="65"/>
      <c r="U6" s="65"/>
      <c r="V6" s="65"/>
      <c r="W6" s="65"/>
      <c r="X6" s="65"/>
      <c r="Y6" s="65"/>
      <c r="Z6" s="65"/>
      <c r="AA6" s="138"/>
      <c r="AB6" s="66"/>
      <c r="AC6" s="138" t="s">
        <v>30</v>
      </c>
      <c r="AD6" s="66"/>
      <c r="AE6" s="138" t="s">
        <v>30</v>
      </c>
      <c r="AF6" s="66"/>
      <c r="AG6" s="138" t="s">
        <v>30</v>
      </c>
      <c r="AH6" s="66"/>
      <c r="AI6" s="138" t="s">
        <v>30</v>
      </c>
      <c r="AJ6" s="66"/>
      <c r="AK6" s="138" t="s">
        <v>30</v>
      </c>
      <c r="AL6" s="138" t="s">
        <v>30</v>
      </c>
      <c r="AM6" s="440"/>
    </row>
    <row r="7" spans="1:39" ht="18.75" customHeight="1">
      <c r="A7" s="152" t="s">
        <v>454</v>
      </c>
      <c r="B7" s="144" t="s">
        <v>429</v>
      </c>
      <c r="C7" s="153" t="s">
        <v>461</v>
      </c>
      <c r="D7" s="153"/>
      <c r="E7" s="128" t="s">
        <v>20</v>
      </c>
      <c r="F7" s="161" t="s">
        <v>463</v>
      </c>
      <c r="G7" s="161"/>
      <c r="H7" s="161"/>
      <c r="I7" s="161"/>
      <c r="J7" s="161"/>
      <c r="K7" s="161"/>
      <c r="L7" s="161"/>
      <c r="M7" s="161"/>
      <c r="N7" s="161"/>
      <c r="O7" s="161"/>
      <c r="P7" s="161"/>
      <c r="Q7" s="161"/>
      <c r="R7" s="161"/>
      <c r="S7" s="141"/>
      <c r="T7" s="141"/>
      <c r="U7" s="141"/>
      <c r="V7" s="141"/>
      <c r="W7" s="141"/>
      <c r="X7" s="141"/>
      <c r="Y7" s="141"/>
      <c r="Z7" s="141"/>
      <c r="AA7" s="141"/>
      <c r="AB7" s="141"/>
      <c r="AC7" s="141"/>
      <c r="AD7" s="141"/>
      <c r="AE7" s="141"/>
      <c r="AF7" s="141"/>
      <c r="AG7" s="141"/>
      <c r="AH7" s="141"/>
      <c r="AI7" s="141"/>
      <c r="AJ7" s="141"/>
      <c r="AK7" s="141"/>
      <c r="AL7" s="141"/>
      <c r="AM7" s="434" t="s">
        <v>13</v>
      </c>
    </row>
    <row r="8" spans="1:39" ht="18.75" customHeight="1">
      <c r="A8" s="96" t="s">
        <v>454</v>
      </c>
      <c r="B8" s="95" t="s">
        <v>429</v>
      </c>
      <c r="C8" s="97" t="s">
        <v>461</v>
      </c>
      <c r="D8" s="97"/>
      <c r="E8" s="130" t="s">
        <v>394</v>
      </c>
      <c r="F8" s="111" t="s">
        <v>462</v>
      </c>
      <c r="G8" s="130"/>
      <c r="H8" s="130"/>
      <c r="I8" s="130"/>
      <c r="J8" s="130"/>
      <c r="K8" s="130"/>
      <c r="L8" s="130"/>
      <c r="M8" s="130"/>
      <c r="N8" s="130"/>
      <c r="O8" s="130"/>
      <c r="P8" s="130"/>
      <c r="Q8" s="130"/>
      <c r="R8" s="130"/>
      <c r="S8" s="139"/>
      <c r="T8" s="162"/>
      <c r="U8" s="139"/>
      <c r="V8" s="162"/>
      <c r="W8" s="139"/>
      <c r="X8" s="162"/>
      <c r="Y8" s="139"/>
      <c r="Z8" s="162"/>
      <c r="AA8" s="139"/>
      <c r="AB8" s="162"/>
      <c r="AC8" s="139"/>
      <c r="AD8" s="162"/>
      <c r="AE8" s="139"/>
      <c r="AF8" s="162"/>
      <c r="AG8" s="139"/>
      <c r="AH8" s="162"/>
      <c r="AI8" s="139"/>
      <c r="AJ8" s="162"/>
      <c r="AK8" s="139"/>
      <c r="AL8" s="139"/>
      <c r="AM8" s="435"/>
    </row>
    <row r="9" spans="1:39">
      <c r="A9" s="96" t="s">
        <v>454</v>
      </c>
      <c r="B9" s="95" t="s">
        <v>429</v>
      </c>
      <c r="C9" s="97" t="s">
        <v>461</v>
      </c>
      <c r="D9" s="97"/>
      <c r="E9" s="130" t="s">
        <v>394</v>
      </c>
      <c r="F9" s="130" t="s">
        <v>402</v>
      </c>
      <c r="G9" s="130"/>
      <c r="H9" s="130"/>
      <c r="I9" s="130"/>
      <c r="J9" s="130"/>
      <c r="K9" s="130"/>
      <c r="L9" s="130"/>
      <c r="M9" s="130"/>
      <c r="N9" s="130"/>
      <c r="O9" s="130"/>
      <c r="P9" s="130"/>
      <c r="Q9" s="130"/>
      <c r="R9" s="130"/>
      <c r="S9" s="139"/>
      <c r="T9" s="139"/>
      <c r="U9" s="139"/>
      <c r="V9" s="139"/>
      <c r="W9" s="139"/>
      <c r="X9" s="139"/>
      <c r="Y9" s="139"/>
      <c r="Z9" s="139"/>
      <c r="AA9" s="139"/>
      <c r="AB9" s="162"/>
      <c r="AC9" s="139"/>
      <c r="AD9" s="162"/>
      <c r="AE9" s="139"/>
      <c r="AF9" s="162"/>
      <c r="AG9" s="139"/>
      <c r="AH9" s="162"/>
      <c r="AI9" s="139"/>
      <c r="AJ9" s="162"/>
      <c r="AK9" s="139"/>
      <c r="AL9" s="139"/>
      <c r="AM9" s="435"/>
    </row>
    <row r="10" spans="1:39" ht="25.5" customHeight="1">
      <c r="A10" s="96" t="s">
        <v>454</v>
      </c>
      <c r="B10" s="95" t="s">
        <v>429</v>
      </c>
      <c r="C10" s="97" t="s">
        <v>461</v>
      </c>
      <c r="D10" s="97"/>
      <c r="E10" s="129" t="s">
        <v>394</v>
      </c>
      <c r="F10" s="129" t="s">
        <v>399</v>
      </c>
      <c r="G10" s="129"/>
      <c r="H10" s="129"/>
      <c r="I10" s="129"/>
      <c r="J10" s="129"/>
      <c r="K10" s="129"/>
      <c r="L10" s="129"/>
      <c r="M10" s="129"/>
      <c r="N10" s="129"/>
      <c r="O10" s="129"/>
      <c r="P10" s="129"/>
      <c r="Q10" s="129"/>
      <c r="R10" s="129"/>
      <c r="S10" s="140"/>
      <c r="T10" s="140"/>
      <c r="U10" s="140"/>
      <c r="V10" s="140"/>
      <c r="W10" s="140"/>
      <c r="X10" s="140"/>
      <c r="Y10" s="140"/>
      <c r="Z10" s="140"/>
      <c r="AA10" s="140"/>
      <c r="AB10" s="163"/>
      <c r="AC10" s="140"/>
      <c r="AD10" s="163"/>
      <c r="AE10" s="140"/>
      <c r="AF10" s="163"/>
      <c r="AG10" s="140"/>
      <c r="AH10" s="163"/>
      <c r="AI10" s="140"/>
      <c r="AJ10" s="163"/>
      <c r="AK10" s="140"/>
      <c r="AL10" s="140"/>
      <c r="AM10" s="435"/>
    </row>
    <row r="11" spans="1:39" ht="15" customHeight="1">
      <c r="A11" s="152" t="s">
        <v>455</v>
      </c>
      <c r="B11" s="153" t="s">
        <v>17</v>
      </c>
      <c r="C11" s="153" t="s">
        <v>409</v>
      </c>
      <c r="D11" s="153"/>
      <c r="E11" s="77" t="s">
        <v>20</v>
      </c>
      <c r="F11" s="202" t="s">
        <v>463</v>
      </c>
      <c r="G11" s="202"/>
      <c r="H11" s="202">
        <v>1.58</v>
      </c>
      <c r="I11" s="202"/>
      <c r="J11" s="202">
        <v>6.38</v>
      </c>
      <c r="K11" s="202"/>
      <c r="L11" s="202">
        <v>4.16</v>
      </c>
      <c r="M11" s="202"/>
      <c r="N11" s="202">
        <v>1.31</v>
      </c>
      <c r="O11" s="202"/>
      <c r="P11" s="202">
        <v>4.16</v>
      </c>
      <c r="Q11" s="202"/>
      <c r="R11" s="202">
        <v>4.99</v>
      </c>
      <c r="S11" s="209"/>
      <c r="T11" s="264">
        <v>1.79</v>
      </c>
      <c r="U11" s="209"/>
      <c r="V11" s="264">
        <v>2.2200000000000002</v>
      </c>
      <c r="W11" s="209"/>
      <c r="X11" s="264">
        <v>5.95</v>
      </c>
      <c r="Y11" s="209"/>
      <c r="Z11" s="264">
        <v>5.18</v>
      </c>
      <c r="AA11" s="209"/>
      <c r="AB11" s="209">
        <v>4.43</v>
      </c>
      <c r="AC11" s="209"/>
      <c r="AD11" s="209">
        <v>2.46</v>
      </c>
      <c r="AE11" s="209"/>
      <c r="AF11" s="209">
        <v>2.2999999999999998</v>
      </c>
      <c r="AG11" s="209"/>
      <c r="AH11" s="209"/>
      <c r="AI11" s="209"/>
      <c r="AJ11" s="209"/>
      <c r="AK11" s="209"/>
      <c r="AL11" s="209"/>
      <c r="AM11" s="441"/>
    </row>
    <row r="12" spans="1:39" ht="25.5">
      <c r="A12" s="96" t="s">
        <v>455</v>
      </c>
      <c r="B12" s="97" t="s">
        <v>17</v>
      </c>
      <c r="C12" s="97" t="s">
        <v>409</v>
      </c>
      <c r="D12" s="97"/>
      <c r="E12" s="45" t="s">
        <v>16</v>
      </c>
      <c r="F12" s="275" t="s">
        <v>398</v>
      </c>
      <c r="G12" s="275"/>
      <c r="H12" s="275">
        <v>0.78</v>
      </c>
      <c r="I12" s="275"/>
      <c r="J12" s="275">
        <v>4.3499999999999996</v>
      </c>
      <c r="K12" s="275"/>
      <c r="L12" s="275">
        <v>2.37</v>
      </c>
      <c r="M12" s="275"/>
      <c r="N12" s="275">
        <v>0.81</v>
      </c>
      <c r="O12" s="275"/>
      <c r="P12" s="275">
        <v>2.4700000000000002</v>
      </c>
      <c r="Q12" s="275"/>
      <c r="R12" s="275">
        <v>3.38</v>
      </c>
      <c r="S12" s="276"/>
      <c r="T12" s="277">
        <v>0.97</v>
      </c>
      <c r="U12" s="276"/>
      <c r="V12" s="277">
        <v>1.53</v>
      </c>
      <c r="W12" s="276"/>
      <c r="X12" s="277">
        <v>4.3099999999999996</v>
      </c>
      <c r="Y12" s="276"/>
      <c r="Z12" s="277">
        <v>4.24</v>
      </c>
      <c r="AA12" s="276"/>
      <c r="AB12" s="276">
        <v>3.53</v>
      </c>
      <c r="AC12" s="276"/>
      <c r="AD12" s="276">
        <v>2.09</v>
      </c>
      <c r="AE12" s="276"/>
      <c r="AF12" s="276">
        <v>1.91</v>
      </c>
      <c r="AG12" s="276"/>
      <c r="AH12" s="276"/>
      <c r="AI12" s="276"/>
      <c r="AJ12" s="276"/>
      <c r="AK12" s="276"/>
      <c r="AL12" s="276"/>
      <c r="AM12" s="441"/>
    </row>
    <row r="13" spans="1:39" ht="25.5">
      <c r="A13" s="96" t="s">
        <v>455</v>
      </c>
      <c r="B13" s="97" t="s">
        <v>17</v>
      </c>
      <c r="C13" s="97" t="s">
        <v>409</v>
      </c>
      <c r="D13" s="97"/>
      <c r="E13" s="48" t="s">
        <v>16</v>
      </c>
      <c r="F13" s="278" t="s">
        <v>403</v>
      </c>
      <c r="G13" s="278"/>
      <c r="H13" s="278">
        <v>0.17</v>
      </c>
      <c r="I13" s="278"/>
      <c r="J13" s="278">
        <v>0.94</v>
      </c>
      <c r="K13" s="278"/>
      <c r="L13" s="278">
        <v>0.51</v>
      </c>
      <c r="M13" s="278"/>
      <c r="N13" s="278">
        <v>0.18</v>
      </c>
      <c r="O13" s="278"/>
      <c r="P13" s="278">
        <v>0.54</v>
      </c>
      <c r="Q13" s="278"/>
      <c r="R13" s="278">
        <v>0.73</v>
      </c>
      <c r="S13" s="279"/>
      <c r="T13" s="280">
        <v>0.21</v>
      </c>
      <c r="U13" s="279"/>
      <c r="V13" s="281">
        <v>0.33</v>
      </c>
      <c r="W13" s="279"/>
      <c r="X13" s="280">
        <v>0.94</v>
      </c>
      <c r="Y13" s="279"/>
      <c r="Z13" s="280">
        <v>0.92</v>
      </c>
      <c r="AA13" s="279"/>
      <c r="AB13" s="279">
        <v>0.77</v>
      </c>
      <c r="AC13" s="279"/>
      <c r="AD13" s="279">
        <v>0.45</v>
      </c>
      <c r="AE13" s="279"/>
      <c r="AF13" s="279">
        <v>0.41</v>
      </c>
      <c r="AG13" s="279"/>
      <c r="AH13" s="279"/>
      <c r="AI13" s="279"/>
      <c r="AJ13" s="279"/>
      <c r="AK13" s="279"/>
      <c r="AL13" s="279"/>
      <c r="AM13" s="441"/>
    </row>
    <row r="14" spans="1:39" ht="19.5" customHeight="1">
      <c r="A14" s="152" t="s">
        <v>456</v>
      </c>
      <c r="B14" s="152" t="s">
        <v>434</v>
      </c>
      <c r="C14" s="153" t="s">
        <v>28</v>
      </c>
      <c r="D14" s="153"/>
      <c r="E14" s="75" t="s">
        <v>20</v>
      </c>
      <c r="F14" s="205" t="s">
        <v>463</v>
      </c>
      <c r="G14" s="205"/>
      <c r="H14" s="205">
        <v>3</v>
      </c>
      <c r="I14" s="205"/>
      <c r="J14" s="205">
        <v>3</v>
      </c>
      <c r="K14" s="205"/>
      <c r="L14" s="205">
        <v>4</v>
      </c>
      <c r="M14" s="205"/>
      <c r="N14" s="205">
        <v>2</v>
      </c>
      <c r="O14" s="205"/>
      <c r="P14" s="205">
        <v>3</v>
      </c>
      <c r="Q14" s="205"/>
      <c r="R14" s="205">
        <v>3</v>
      </c>
      <c r="S14" s="265"/>
      <c r="T14" s="266">
        <v>4</v>
      </c>
      <c r="U14" s="265"/>
      <c r="V14" s="266">
        <v>4</v>
      </c>
      <c r="W14" s="265"/>
      <c r="X14" s="266">
        <v>3</v>
      </c>
      <c r="Y14" s="265"/>
      <c r="Z14" s="266">
        <v>4</v>
      </c>
      <c r="AA14" s="265"/>
      <c r="AB14" s="266">
        <v>3</v>
      </c>
      <c r="AC14" s="265"/>
      <c r="AD14" s="266">
        <v>3</v>
      </c>
      <c r="AE14" s="265"/>
      <c r="AF14" s="266">
        <v>3</v>
      </c>
      <c r="AG14" s="265"/>
      <c r="AH14" s="266">
        <v>3</v>
      </c>
      <c r="AI14" s="265"/>
      <c r="AJ14" s="266"/>
      <c r="AK14" s="265"/>
      <c r="AL14" s="265"/>
      <c r="AM14" s="76"/>
    </row>
    <row r="15" spans="1:39" ht="25.5">
      <c r="A15" s="151" t="s">
        <v>456</v>
      </c>
      <c r="B15" s="151" t="s">
        <v>434</v>
      </c>
      <c r="C15" s="98" t="s">
        <v>28</v>
      </c>
      <c r="D15" s="98"/>
      <c r="E15" s="74" t="s">
        <v>394</v>
      </c>
      <c r="F15" s="285" t="s">
        <v>406</v>
      </c>
      <c r="G15" s="286"/>
      <c r="H15" s="286">
        <v>1230</v>
      </c>
      <c r="I15" s="286"/>
      <c r="J15" s="286">
        <v>1600</v>
      </c>
      <c r="K15" s="286"/>
      <c r="L15" s="286">
        <v>1490</v>
      </c>
      <c r="M15" s="286"/>
      <c r="N15" s="286">
        <v>821</v>
      </c>
      <c r="O15" s="286"/>
      <c r="P15" s="286">
        <v>1540</v>
      </c>
      <c r="Q15" s="286"/>
      <c r="R15" s="286">
        <v>1850</v>
      </c>
      <c r="S15" s="286"/>
      <c r="T15" s="287">
        <v>2130</v>
      </c>
      <c r="U15" s="286"/>
      <c r="V15" s="287">
        <v>2390</v>
      </c>
      <c r="W15" s="286"/>
      <c r="X15" s="287">
        <v>2470</v>
      </c>
      <c r="Y15" s="286"/>
      <c r="Z15" s="287">
        <v>2910</v>
      </c>
      <c r="AA15" s="286"/>
      <c r="AB15" s="287">
        <v>1590</v>
      </c>
      <c r="AC15" s="286"/>
      <c r="AD15" s="287">
        <v>1340</v>
      </c>
      <c r="AE15" s="286"/>
      <c r="AF15" s="287">
        <v>1430</v>
      </c>
      <c r="AG15" s="286"/>
      <c r="AH15" s="287">
        <v>1420</v>
      </c>
      <c r="AI15" s="286"/>
      <c r="AJ15" s="287"/>
      <c r="AK15" s="286"/>
      <c r="AL15" s="286"/>
      <c r="AM15" s="76"/>
    </row>
    <row r="16" spans="1:39" ht="30.75" customHeight="1">
      <c r="A16" s="144" t="s">
        <v>457</v>
      </c>
      <c r="B16" s="144" t="s">
        <v>464</v>
      </c>
      <c r="C16" s="135" t="s">
        <v>413</v>
      </c>
      <c r="D16" s="135"/>
      <c r="E16" s="135" t="s">
        <v>394</v>
      </c>
      <c r="F16" s="135" t="s">
        <v>595</v>
      </c>
      <c r="G16" s="135"/>
      <c r="H16" s="134"/>
      <c r="I16" s="166">
        <v>6980</v>
      </c>
      <c r="J16" s="166">
        <v>7266</v>
      </c>
      <c r="K16" s="166">
        <v>5424</v>
      </c>
      <c r="L16" s="166">
        <v>5423</v>
      </c>
      <c r="M16" s="167">
        <v>5802</v>
      </c>
      <c r="N16" s="167">
        <v>5319</v>
      </c>
      <c r="O16" s="167">
        <v>5653</v>
      </c>
      <c r="P16" s="167">
        <v>5653</v>
      </c>
      <c r="Q16" s="167">
        <v>6049</v>
      </c>
      <c r="R16" s="167">
        <v>7564</v>
      </c>
      <c r="S16" s="134"/>
      <c r="T16" s="134"/>
      <c r="U16" s="134"/>
      <c r="V16" s="134"/>
      <c r="W16" s="134"/>
      <c r="X16" s="134"/>
      <c r="Y16" s="134"/>
      <c r="Z16" s="134"/>
      <c r="AA16" s="134"/>
      <c r="AB16" s="134"/>
      <c r="AC16" s="134"/>
      <c r="AD16" s="134"/>
      <c r="AE16" s="134"/>
      <c r="AF16" s="134"/>
      <c r="AG16" s="134"/>
      <c r="AH16" s="134"/>
      <c r="AI16" s="134"/>
      <c r="AJ16" s="134"/>
      <c r="AK16" s="134"/>
      <c r="AL16" s="134"/>
      <c r="AM16" s="434" t="s">
        <v>412</v>
      </c>
    </row>
    <row r="17" spans="1:39" ht="27.75" customHeight="1">
      <c r="A17" s="95" t="s">
        <v>457</v>
      </c>
      <c r="B17" s="95" t="s">
        <v>464</v>
      </c>
      <c r="C17" s="136" t="s">
        <v>413</v>
      </c>
      <c r="D17" s="136"/>
      <c r="E17" s="136" t="s">
        <v>414</v>
      </c>
      <c r="F17" s="202" t="s">
        <v>463</v>
      </c>
      <c r="G17" s="267"/>
      <c r="H17" s="210"/>
      <c r="I17" s="268">
        <v>2.1999999999999999E-2</v>
      </c>
      <c r="J17" s="268">
        <v>2.1000000000000001E-2</v>
      </c>
      <c r="K17" s="268">
        <v>1.6E-2</v>
      </c>
      <c r="L17" s="268">
        <v>1.2999999999999999E-2</v>
      </c>
      <c r="M17" s="268">
        <v>1.7000000000000001E-2</v>
      </c>
      <c r="N17" s="268">
        <v>1.6E-2</v>
      </c>
      <c r="O17" s="268">
        <v>0.02</v>
      </c>
      <c r="P17" s="268">
        <v>1.7000000000000001E-2</v>
      </c>
      <c r="Q17" s="268">
        <v>1.6E-2</v>
      </c>
      <c r="R17" s="268">
        <v>1.7000000000000001E-2</v>
      </c>
      <c r="S17" s="210"/>
      <c r="T17" s="210"/>
      <c r="U17" s="210"/>
      <c r="V17" s="210"/>
      <c r="W17" s="210"/>
      <c r="X17" s="210"/>
      <c r="Y17" s="210"/>
      <c r="Z17" s="210"/>
      <c r="AA17" s="210"/>
      <c r="AB17" s="210"/>
      <c r="AC17" s="210"/>
      <c r="AD17" s="210"/>
      <c r="AE17" s="210"/>
      <c r="AF17" s="210"/>
      <c r="AG17" s="210"/>
      <c r="AH17" s="210"/>
      <c r="AI17" s="210"/>
      <c r="AJ17" s="210"/>
      <c r="AK17" s="210"/>
      <c r="AL17" s="210"/>
      <c r="AM17" s="435"/>
    </row>
    <row r="18" spans="1:39" ht="30" customHeight="1">
      <c r="A18" s="95" t="s">
        <v>457</v>
      </c>
      <c r="B18" s="95" t="s">
        <v>464</v>
      </c>
      <c r="C18" s="136" t="s">
        <v>416</v>
      </c>
      <c r="D18" s="136"/>
      <c r="E18" s="136" t="s">
        <v>394</v>
      </c>
      <c r="F18" s="402" t="s">
        <v>595</v>
      </c>
      <c r="G18" s="136"/>
      <c r="H18" s="131"/>
      <c r="I18" s="168">
        <v>969</v>
      </c>
      <c r="J18" s="168">
        <v>910</v>
      </c>
      <c r="K18" s="168">
        <v>1029</v>
      </c>
      <c r="L18" s="168">
        <v>925</v>
      </c>
      <c r="M18" s="168">
        <v>890</v>
      </c>
      <c r="N18" s="168">
        <v>621</v>
      </c>
      <c r="O18" s="168">
        <v>1655</v>
      </c>
      <c r="P18" s="168">
        <v>601</v>
      </c>
      <c r="Q18" s="168">
        <v>1654</v>
      </c>
      <c r="R18" s="168">
        <v>923</v>
      </c>
      <c r="S18" s="131"/>
      <c r="T18" s="131"/>
      <c r="U18" s="131"/>
      <c r="V18" s="131"/>
      <c r="W18" s="131"/>
      <c r="X18" s="131"/>
      <c r="Y18" s="131"/>
      <c r="Z18" s="131"/>
      <c r="AA18" s="131"/>
      <c r="AB18" s="131"/>
      <c r="AC18" s="131"/>
      <c r="AD18" s="131"/>
      <c r="AE18" s="131"/>
      <c r="AF18" s="131"/>
      <c r="AG18" s="131"/>
      <c r="AH18" s="131"/>
      <c r="AI18" s="131"/>
      <c r="AJ18" s="131"/>
      <c r="AK18" s="131"/>
      <c r="AL18" s="131"/>
      <c r="AM18" s="435"/>
    </row>
    <row r="19" spans="1:39" ht="30.75" customHeight="1">
      <c r="A19" s="95" t="s">
        <v>457</v>
      </c>
      <c r="B19" s="95" t="s">
        <v>464</v>
      </c>
      <c r="C19" s="136" t="s">
        <v>416</v>
      </c>
      <c r="D19" s="136"/>
      <c r="E19" s="136" t="s">
        <v>414</v>
      </c>
      <c r="F19" s="202" t="s">
        <v>463</v>
      </c>
      <c r="G19" s="267"/>
      <c r="H19" s="210"/>
      <c r="I19" s="268">
        <v>4.1000000000000002E-2</v>
      </c>
      <c r="J19" s="268">
        <v>5.8000000000000003E-2</v>
      </c>
      <c r="K19" s="268">
        <v>0.06</v>
      </c>
      <c r="L19" s="268">
        <v>4.7E-2</v>
      </c>
      <c r="M19" s="268">
        <v>4.9000000000000002E-2</v>
      </c>
      <c r="N19" s="268">
        <v>4.2000000000000003E-2</v>
      </c>
      <c r="O19" s="268">
        <v>6.4000000000000001E-2</v>
      </c>
      <c r="P19" s="268">
        <v>3.2000000000000001E-2</v>
      </c>
      <c r="Q19" s="268">
        <v>4.3999999999999997E-2</v>
      </c>
      <c r="R19" s="268">
        <v>4.3999999999999997E-2</v>
      </c>
      <c r="S19" s="210"/>
      <c r="T19" s="210"/>
      <c r="U19" s="210"/>
      <c r="V19" s="210"/>
      <c r="W19" s="210"/>
      <c r="X19" s="210"/>
      <c r="Y19" s="210"/>
      <c r="Z19" s="210"/>
      <c r="AA19" s="210"/>
      <c r="AB19" s="210"/>
      <c r="AC19" s="210"/>
      <c r="AD19" s="210"/>
      <c r="AE19" s="210"/>
      <c r="AF19" s="210"/>
      <c r="AG19" s="210"/>
      <c r="AH19" s="210"/>
      <c r="AI19" s="210"/>
      <c r="AJ19" s="210"/>
      <c r="AK19" s="210"/>
      <c r="AL19" s="210"/>
      <c r="AM19" s="435"/>
    </row>
    <row r="20" spans="1:39" ht="30" customHeight="1">
      <c r="A20" s="95" t="s">
        <v>457</v>
      </c>
      <c r="B20" s="95" t="s">
        <v>464</v>
      </c>
      <c r="C20" s="136" t="s">
        <v>417</v>
      </c>
      <c r="D20" s="136"/>
      <c r="E20" s="136" t="s">
        <v>394</v>
      </c>
      <c r="F20" s="402" t="s">
        <v>595</v>
      </c>
      <c r="G20" s="136"/>
      <c r="H20" s="131"/>
      <c r="I20" s="169">
        <v>793</v>
      </c>
      <c r="J20" s="169">
        <v>346</v>
      </c>
      <c r="K20" s="169">
        <v>1696</v>
      </c>
      <c r="L20" s="169">
        <v>526</v>
      </c>
      <c r="M20" s="169">
        <v>2015</v>
      </c>
      <c r="N20" s="169">
        <v>291</v>
      </c>
      <c r="O20" s="169">
        <v>1744</v>
      </c>
      <c r="P20" s="169">
        <v>1629</v>
      </c>
      <c r="Q20" s="169">
        <v>1078</v>
      </c>
      <c r="R20" s="169">
        <v>431</v>
      </c>
      <c r="S20" s="131"/>
      <c r="T20" s="131"/>
      <c r="U20" s="131"/>
      <c r="V20" s="131"/>
      <c r="W20" s="131"/>
      <c r="X20" s="131"/>
      <c r="Y20" s="131"/>
      <c r="Z20" s="131"/>
      <c r="AA20" s="131"/>
      <c r="AB20" s="131"/>
      <c r="AC20" s="131"/>
      <c r="AD20" s="131"/>
      <c r="AE20" s="131"/>
      <c r="AF20" s="131"/>
      <c r="AG20" s="131"/>
      <c r="AH20" s="131"/>
      <c r="AI20" s="131"/>
      <c r="AJ20" s="131"/>
      <c r="AK20" s="131"/>
      <c r="AL20" s="131"/>
      <c r="AM20" s="435"/>
    </row>
    <row r="21" spans="1:39" ht="28.5" customHeight="1">
      <c r="A21" s="95" t="s">
        <v>457</v>
      </c>
      <c r="B21" s="95" t="s">
        <v>464</v>
      </c>
      <c r="C21" s="136" t="s">
        <v>417</v>
      </c>
      <c r="D21" s="136"/>
      <c r="E21" s="136" t="s">
        <v>414</v>
      </c>
      <c r="F21" s="202" t="s">
        <v>463</v>
      </c>
      <c r="G21" s="267"/>
      <c r="H21" s="210"/>
      <c r="I21" s="269">
        <v>2.4E-2</v>
      </c>
      <c r="J21" s="269">
        <v>1.4999999999999999E-2</v>
      </c>
      <c r="K21" s="269">
        <v>7.0999999999999994E-2</v>
      </c>
      <c r="L21" s="269">
        <v>2.5999999999999999E-2</v>
      </c>
      <c r="M21" s="269">
        <v>7.0999999999999994E-2</v>
      </c>
      <c r="N21" s="269">
        <v>1.6E-2</v>
      </c>
      <c r="O21" s="269">
        <v>0.126</v>
      </c>
      <c r="P21" s="269">
        <v>7.4999999999999997E-2</v>
      </c>
      <c r="Q21" s="269">
        <v>4.5999999999999999E-2</v>
      </c>
      <c r="R21" s="269">
        <v>2.1999999999999999E-2</v>
      </c>
      <c r="S21" s="210"/>
      <c r="T21" s="210"/>
      <c r="U21" s="210"/>
      <c r="V21" s="210"/>
      <c r="W21" s="210"/>
      <c r="X21" s="210"/>
      <c r="Y21" s="210"/>
      <c r="Z21" s="210"/>
      <c r="AA21" s="210"/>
      <c r="AB21" s="210"/>
      <c r="AC21" s="210"/>
      <c r="AD21" s="210"/>
      <c r="AE21" s="210"/>
      <c r="AF21" s="210"/>
      <c r="AG21" s="210"/>
      <c r="AH21" s="210"/>
      <c r="AI21" s="210"/>
      <c r="AJ21" s="210"/>
      <c r="AK21" s="210"/>
      <c r="AL21" s="210"/>
      <c r="AM21" s="435"/>
    </row>
    <row r="22" spans="1:39" ht="27.75" customHeight="1">
      <c r="A22" s="95" t="s">
        <v>457</v>
      </c>
      <c r="B22" s="95" t="s">
        <v>464</v>
      </c>
      <c r="C22" s="136" t="s">
        <v>415</v>
      </c>
      <c r="D22" s="136"/>
      <c r="E22" s="136" t="s">
        <v>394</v>
      </c>
      <c r="F22" s="402" t="s">
        <v>595</v>
      </c>
      <c r="G22" s="136"/>
      <c r="H22" s="131"/>
      <c r="I22" s="131">
        <v>771.3</v>
      </c>
      <c r="J22" s="131">
        <v>147.80000000000001</v>
      </c>
      <c r="K22" s="131">
        <v>273.89999999999998</v>
      </c>
      <c r="L22" s="131">
        <v>173.9</v>
      </c>
      <c r="M22" s="131">
        <v>212.9</v>
      </c>
      <c r="N22" s="131">
        <v>147.35</v>
      </c>
      <c r="O22" s="131">
        <v>145.75</v>
      </c>
      <c r="P22" s="131">
        <v>110.43</v>
      </c>
      <c r="Q22" s="131">
        <v>184.6</v>
      </c>
      <c r="R22" s="131">
        <v>56.6</v>
      </c>
      <c r="S22" s="131"/>
      <c r="T22" s="131"/>
      <c r="U22" s="131"/>
      <c r="V22" s="131"/>
      <c r="W22" s="131"/>
      <c r="X22" s="131"/>
      <c r="Y22" s="131"/>
      <c r="Z22" s="131"/>
      <c r="AA22" s="131"/>
      <c r="AB22" s="131"/>
      <c r="AC22" s="131"/>
      <c r="AD22" s="131"/>
      <c r="AE22" s="131"/>
      <c r="AF22" s="131"/>
      <c r="AG22" s="131"/>
      <c r="AH22" s="131"/>
      <c r="AI22" s="131"/>
      <c r="AJ22" s="131"/>
      <c r="AK22" s="131"/>
      <c r="AL22" s="131"/>
      <c r="AM22" s="435"/>
    </row>
    <row r="23" spans="1:39" ht="29.25" customHeight="1">
      <c r="A23" s="95" t="s">
        <v>457</v>
      </c>
      <c r="B23" s="95" t="s">
        <v>464</v>
      </c>
      <c r="C23" s="136" t="s">
        <v>415</v>
      </c>
      <c r="D23" s="136"/>
      <c r="E23" s="137" t="s">
        <v>414</v>
      </c>
      <c r="F23" s="202" t="s">
        <v>463</v>
      </c>
      <c r="G23" s="270"/>
      <c r="H23" s="271"/>
      <c r="I23" s="272">
        <v>7.1999999999999995E-2</v>
      </c>
      <c r="J23" s="272">
        <v>4.1000000000000002E-2</v>
      </c>
      <c r="K23" s="273">
        <v>2.9000000000000001E-2</v>
      </c>
      <c r="L23" s="273">
        <v>3.6999999999999998E-2</v>
      </c>
      <c r="M23" s="273">
        <v>2.5000000000000001E-2</v>
      </c>
      <c r="N23" s="273">
        <v>0.04</v>
      </c>
      <c r="O23" s="273">
        <v>1.6E-2</v>
      </c>
      <c r="P23" s="273">
        <v>1.7000000000000001E-2</v>
      </c>
      <c r="Q23" s="273">
        <v>1.7000000000000001E-2</v>
      </c>
      <c r="R23" s="273">
        <v>1.2999999999999999E-2</v>
      </c>
      <c r="S23" s="271"/>
      <c r="T23" s="271"/>
      <c r="U23" s="271"/>
      <c r="V23" s="271"/>
      <c r="W23" s="271"/>
      <c r="X23" s="271"/>
      <c r="Y23" s="271"/>
      <c r="Z23" s="271"/>
      <c r="AA23" s="271"/>
      <c r="AB23" s="271"/>
      <c r="AC23" s="271"/>
      <c r="AD23" s="271"/>
      <c r="AE23" s="271"/>
      <c r="AF23" s="271"/>
      <c r="AG23" s="271"/>
      <c r="AH23" s="271"/>
      <c r="AI23" s="271"/>
      <c r="AJ23" s="271"/>
      <c r="AK23" s="271"/>
      <c r="AL23" s="271"/>
      <c r="AM23" s="436"/>
    </row>
    <row r="24" spans="1:39" ht="50.25" customHeight="1">
      <c r="A24" s="154" t="s">
        <v>458</v>
      </c>
      <c r="B24" s="158" t="s">
        <v>464</v>
      </c>
      <c r="C24" s="135" t="s">
        <v>413</v>
      </c>
      <c r="D24" s="135"/>
      <c r="E24" s="135" t="s">
        <v>394</v>
      </c>
      <c r="F24" s="402" t="s">
        <v>595</v>
      </c>
      <c r="G24" s="134"/>
      <c r="H24" s="134"/>
      <c r="I24" s="134"/>
      <c r="J24" s="134"/>
      <c r="K24" s="134"/>
      <c r="L24" s="134"/>
      <c r="M24" s="134"/>
      <c r="N24" s="134"/>
      <c r="O24" s="134"/>
      <c r="P24" s="134"/>
      <c r="Q24" s="134"/>
      <c r="R24" s="134"/>
      <c r="S24" s="134"/>
      <c r="T24" s="134"/>
      <c r="U24" s="134"/>
      <c r="V24" s="134"/>
      <c r="W24" s="167">
        <v>3339</v>
      </c>
      <c r="X24" s="167">
        <v>3321</v>
      </c>
      <c r="Y24" s="167">
        <v>4841</v>
      </c>
      <c r="Z24" s="167">
        <v>5238</v>
      </c>
      <c r="AA24" s="167">
        <v>4516</v>
      </c>
      <c r="AB24" s="167">
        <v>4077</v>
      </c>
      <c r="AC24" s="167">
        <v>2559</v>
      </c>
      <c r="AD24" s="167">
        <v>3359</v>
      </c>
      <c r="AE24" s="167">
        <v>3057</v>
      </c>
      <c r="AF24" s="167">
        <v>1867</v>
      </c>
      <c r="AG24" s="134"/>
      <c r="AH24" s="134"/>
      <c r="AI24" s="134"/>
      <c r="AJ24" s="134"/>
      <c r="AK24" s="134"/>
      <c r="AL24" s="134"/>
      <c r="AM24" s="442" t="s">
        <v>418</v>
      </c>
    </row>
    <row r="25" spans="1:39" ht="38.25">
      <c r="A25" s="155" t="s">
        <v>458</v>
      </c>
      <c r="B25" s="159" t="s">
        <v>464</v>
      </c>
      <c r="C25" s="136" t="s">
        <v>413</v>
      </c>
      <c r="D25" s="136"/>
      <c r="E25" s="136" t="s">
        <v>414</v>
      </c>
      <c r="F25" s="202" t="s">
        <v>463</v>
      </c>
      <c r="G25" s="210"/>
      <c r="H25" s="210"/>
      <c r="I25" s="210"/>
      <c r="J25" s="210"/>
      <c r="K25" s="210"/>
      <c r="L25" s="210"/>
      <c r="M25" s="210"/>
      <c r="N25" s="210"/>
      <c r="O25" s="210"/>
      <c r="P25" s="210"/>
      <c r="Q25" s="210"/>
      <c r="R25" s="210"/>
      <c r="S25" s="210"/>
      <c r="T25" s="210"/>
      <c r="U25" s="210"/>
      <c r="V25" s="210"/>
      <c r="W25" s="268">
        <v>7.1999999999999995E-2</v>
      </c>
      <c r="X25" s="268">
        <v>7.1999999999999995E-2</v>
      </c>
      <c r="Y25" s="268">
        <v>6.7000000000000004E-2</v>
      </c>
      <c r="Z25" s="268">
        <v>6.2E-2</v>
      </c>
      <c r="AA25" s="268">
        <v>5.7000000000000002E-2</v>
      </c>
      <c r="AB25" s="268">
        <v>3.7999999999999999E-2</v>
      </c>
      <c r="AC25" s="268">
        <v>3.1E-2</v>
      </c>
      <c r="AD25" s="268">
        <v>3.6999999999999998E-2</v>
      </c>
      <c r="AE25" s="268">
        <v>4.5999999999999999E-2</v>
      </c>
      <c r="AF25" s="268">
        <v>2.1000000000000001E-2</v>
      </c>
      <c r="AG25" s="210"/>
      <c r="AH25" s="210"/>
      <c r="AI25" s="210"/>
      <c r="AJ25" s="210"/>
      <c r="AK25" s="210"/>
      <c r="AL25" s="210"/>
      <c r="AM25" s="443"/>
    </row>
    <row r="26" spans="1:39" ht="38.25">
      <c r="A26" s="155" t="s">
        <v>458</v>
      </c>
      <c r="B26" s="159" t="s">
        <v>464</v>
      </c>
      <c r="C26" s="136" t="s">
        <v>419</v>
      </c>
      <c r="D26" s="136"/>
      <c r="E26" s="136" t="s">
        <v>394</v>
      </c>
      <c r="F26" s="402" t="s">
        <v>595</v>
      </c>
      <c r="G26" s="131"/>
      <c r="H26" s="131"/>
      <c r="I26" s="131"/>
      <c r="J26" s="131"/>
      <c r="K26" s="131"/>
      <c r="L26" s="131"/>
      <c r="M26" s="131"/>
      <c r="N26" s="131"/>
      <c r="O26" s="131"/>
      <c r="P26" s="131"/>
      <c r="Q26" s="131"/>
      <c r="R26" s="131"/>
      <c r="S26" s="131"/>
      <c r="T26" s="131"/>
      <c r="U26" s="131"/>
      <c r="V26" s="131"/>
      <c r="W26" s="170">
        <v>2500</v>
      </c>
      <c r="X26" s="170">
        <v>1881</v>
      </c>
      <c r="Y26" s="170">
        <v>3240</v>
      </c>
      <c r="Z26" s="170">
        <v>1750</v>
      </c>
      <c r="AA26" s="170">
        <v>3676</v>
      </c>
      <c r="AB26" s="171">
        <v>2429</v>
      </c>
      <c r="AC26" s="171">
        <v>3168</v>
      </c>
      <c r="AD26" s="171">
        <v>1739</v>
      </c>
      <c r="AE26" s="171">
        <v>3730</v>
      </c>
      <c r="AF26" s="171">
        <v>924</v>
      </c>
      <c r="AG26" s="131"/>
      <c r="AH26" s="131"/>
      <c r="AI26" s="131"/>
      <c r="AJ26" s="131"/>
      <c r="AK26" s="131"/>
      <c r="AL26" s="131"/>
      <c r="AM26" s="443"/>
    </row>
    <row r="27" spans="1:39" ht="38.25">
      <c r="A27" s="155" t="s">
        <v>458</v>
      </c>
      <c r="B27" s="159" t="s">
        <v>464</v>
      </c>
      <c r="C27" s="136" t="s">
        <v>419</v>
      </c>
      <c r="D27" s="136"/>
      <c r="E27" s="136" t="s">
        <v>414</v>
      </c>
      <c r="F27" s="202" t="s">
        <v>463</v>
      </c>
      <c r="G27" s="210"/>
      <c r="H27" s="210"/>
      <c r="I27" s="210"/>
      <c r="J27" s="210"/>
      <c r="K27" s="210"/>
      <c r="L27" s="210"/>
      <c r="M27" s="210"/>
      <c r="N27" s="210"/>
      <c r="O27" s="210"/>
      <c r="P27" s="210"/>
      <c r="Q27" s="210"/>
      <c r="R27" s="210"/>
      <c r="S27" s="210"/>
      <c r="T27" s="210"/>
      <c r="U27" s="210"/>
      <c r="V27" s="210"/>
      <c r="W27" s="268">
        <v>2.5000000000000001E-2</v>
      </c>
      <c r="X27" s="268">
        <v>2.5000000000000001E-2</v>
      </c>
      <c r="Y27" s="268">
        <v>0.03</v>
      </c>
      <c r="Z27" s="268">
        <v>2.3E-2</v>
      </c>
      <c r="AA27" s="268">
        <v>3.7999999999999999E-2</v>
      </c>
      <c r="AB27" s="268">
        <v>3.5000000000000003E-2</v>
      </c>
      <c r="AC27" s="268">
        <v>3.1E-2</v>
      </c>
      <c r="AD27" s="268">
        <v>2.5000000000000001E-2</v>
      </c>
      <c r="AE27" s="268">
        <v>3.3000000000000002E-2</v>
      </c>
      <c r="AF27" s="268">
        <v>1.4999999999999999E-2</v>
      </c>
      <c r="AG27" s="210"/>
      <c r="AH27" s="210"/>
      <c r="AI27" s="210"/>
      <c r="AJ27" s="210"/>
      <c r="AK27" s="210"/>
      <c r="AL27" s="210"/>
      <c r="AM27" s="443"/>
    </row>
    <row r="28" spans="1:39" ht="38.25">
      <c r="A28" s="155" t="s">
        <v>458</v>
      </c>
      <c r="B28" s="159" t="s">
        <v>464</v>
      </c>
      <c r="C28" s="136" t="s">
        <v>420</v>
      </c>
      <c r="D28" s="136"/>
      <c r="E28" s="136" t="s">
        <v>394</v>
      </c>
      <c r="F28" s="402" t="s">
        <v>595</v>
      </c>
      <c r="G28" s="131"/>
      <c r="H28" s="131"/>
      <c r="I28" s="131"/>
      <c r="J28" s="131"/>
      <c r="K28" s="131"/>
      <c r="L28" s="131"/>
      <c r="M28" s="131"/>
      <c r="N28" s="131"/>
      <c r="O28" s="131"/>
      <c r="P28" s="131"/>
      <c r="Q28" s="131"/>
      <c r="R28" s="131"/>
      <c r="S28" s="131"/>
      <c r="T28" s="131"/>
      <c r="U28" s="131"/>
      <c r="V28" s="131"/>
      <c r="W28" s="170">
        <v>2009</v>
      </c>
      <c r="X28" s="170">
        <v>1610</v>
      </c>
      <c r="Y28" s="170">
        <v>3092</v>
      </c>
      <c r="Z28" s="170">
        <v>1402</v>
      </c>
      <c r="AA28" s="170">
        <v>3135</v>
      </c>
      <c r="AB28" s="171">
        <v>1848</v>
      </c>
      <c r="AC28" s="171">
        <v>2473</v>
      </c>
      <c r="AD28" s="171">
        <v>1466</v>
      </c>
      <c r="AE28" s="171">
        <v>2972</v>
      </c>
      <c r="AF28" s="171">
        <v>739.51</v>
      </c>
      <c r="AG28" s="131"/>
      <c r="AH28" s="131"/>
      <c r="AI28" s="131"/>
      <c r="AJ28" s="131"/>
      <c r="AK28" s="131"/>
      <c r="AL28" s="131"/>
      <c r="AM28" s="443"/>
    </row>
    <row r="29" spans="1:39" ht="38.25">
      <c r="A29" s="156" t="s">
        <v>458</v>
      </c>
      <c r="B29" s="160" t="s">
        <v>464</v>
      </c>
      <c r="C29" s="137" t="s">
        <v>420</v>
      </c>
      <c r="D29" s="137"/>
      <c r="E29" s="137" t="s">
        <v>414</v>
      </c>
      <c r="F29" s="274" t="s">
        <v>463</v>
      </c>
      <c r="G29" s="271"/>
      <c r="H29" s="271"/>
      <c r="I29" s="271"/>
      <c r="J29" s="271"/>
      <c r="K29" s="271"/>
      <c r="L29" s="271"/>
      <c r="M29" s="271"/>
      <c r="N29" s="271"/>
      <c r="O29" s="271"/>
      <c r="P29" s="271"/>
      <c r="Q29" s="271"/>
      <c r="R29" s="271"/>
      <c r="S29" s="271"/>
      <c r="T29" s="271"/>
      <c r="U29" s="271"/>
      <c r="V29" s="271"/>
      <c r="W29" s="273">
        <v>4.3999999999999997E-2</v>
      </c>
      <c r="X29" s="273">
        <v>5.0999999999999997E-2</v>
      </c>
      <c r="Y29" s="273">
        <v>0.05</v>
      </c>
      <c r="Z29" s="273">
        <v>3.3000000000000002E-2</v>
      </c>
      <c r="AA29" s="273">
        <v>5.1999999999999998E-2</v>
      </c>
      <c r="AB29" s="273">
        <v>5.0999999999999997E-2</v>
      </c>
      <c r="AC29" s="273">
        <v>4.3999999999999997E-2</v>
      </c>
      <c r="AD29" s="273">
        <v>4.2000000000000003E-2</v>
      </c>
      <c r="AE29" s="273">
        <v>5.1999999999999998E-2</v>
      </c>
      <c r="AF29" s="273">
        <v>4.9000000000000002E-2</v>
      </c>
      <c r="AG29" s="271"/>
      <c r="AH29" s="271"/>
      <c r="AI29" s="271"/>
      <c r="AJ29" s="271"/>
      <c r="AK29" s="271"/>
      <c r="AL29" s="271"/>
      <c r="AM29" s="444"/>
    </row>
    <row r="30" spans="1:39">
      <c r="C30" s="157"/>
      <c r="D30" s="188"/>
    </row>
    <row r="35" spans="7:7">
      <c r="G35" s="64">
        <v>1000000</v>
      </c>
    </row>
  </sheetData>
  <mergeCells count="21">
    <mergeCell ref="AM24:AM29"/>
    <mergeCell ref="AM16:AM23"/>
    <mergeCell ref="Q1:R1"/>
    <mergeCell ref="G1:H1"/>
    <mergeCell ref="I1:J1"/>
    <mergeCell ref="K1:L1"/>
    <mergeCell ref="M1:N1"/>
    <mergeCell ref="O1:P1"/>
    <mergeCell ref="AE1:AF1"/>
    <mergeCell ref="AG1:AH1"/>
    <mergeCell ref="AI1:AJ1"/>
    <mergeCell ref="AK1:AL1"/>
    <mergeCell ref="S1:T1"/>
    <mergeCell ref="U1:V1"/>
    <mergeCell ref="W1:X1"/>
    <mergeCell ref="Y1:Z1"/>
    <mergeCell ref="AA1:AB1"/>
    <mergeCell ref="AC1:AD1"/>
    <mergeCell ref="AM3:AM6"/>
    <mergeCell ref="AM7:AM10"/>
    <mergeCell ref="AM11:AM1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M51"/>
  <sheetViews>
    <sheetView zoomScaleNormal="100" zoomScalePageLayoutView="70" workbookViewId="0">
      <pane xSplit="1" ySplit="2" topLeftCell="B3" activePane="bottomRight" state="frozen"/>
      <selection pane="topRight" activeCell="B1" sqref="B1"/>
      <selection pane="bottomLeft" activeCell="A3" sqref="A3"/>
      <selection pane="bottomRight" activeCell="F24" sqref="F24"/>
    </sheetView>
  </sheetViews>
  <sheetFormatPr defaultColWidth="8.85546875" defaultRowHeight="15"/>
  <cols>
    <col min="1" max="1" width="28.85546875" style="64" customWidth="1"/>
    <col min="2" max="3" width="29" style="64" customWidth="1"/>
    <col min="4" max="4" width="35.7109375" style="64" customWidth="1"/>
    <col min="5" max="5" width="17" style="64" customWidth="1"/>
    <col min="6" max="6" width="35.42578125" style="64" customWidth="1"/>
    <col min="7" max="18" width="14.85546875" style="64" customWidth="1"/>
    <col min="19" max="19" width="15" style="64" customWidth="1"/>
    <col min="20" max="20" width="13.85546875" style="64" customWidth="1"/>
    <col min="21" max="22" width="9.42578125" style="64" customWidth="1"/>
    <col min="23" max="23" width="8.85546875" style="64"/>
    <col min="24" max="24" width="10.140625" style="64" bestFit="1" customWidth="1"/>
    <col min="25" max="25" width="8.85546875" style="64"/>
    <col min="26" max="26" width="10.140625" style="64" bestFit="1" customWidth="1"/>
    <col min="27" max="27" width="8.85546875" style="64"/>
    <col min="28" max="28" width="10.140625" style="64" bestFit="1" customWidth="1"/>
    <col min="29" max="29" width="8.85546875" style="64"/>
    <col min="30" max="30" width="10.140625" style="64" bestFit="1" customWidth="1"/>
    <col min="31" max="31" width="8.85546875" style="64"/>
    <col min="32" max="32" width="10.140625" style="64" bestFit="1" customWidth="1"/>
    <col min="33" max="33" width="8.85546875" style="64"/>
    <col min="34" max="34" width="10.140625" style="64" bestFit="1" customWidth="1"/>
    <col min="35" max="35" width="8.85546875" style="64"/>
    <col min="36" max="36" width="10.140625" style="64" bestFit="1" customWidth="1"/>
    <col min="37" max="38" width="8.85546875" style="64"/>
    <col min="39" max="39" width="15.140625" style="64" customWidth="1"/>
    <col min="40" max="16384" width="8.85546875" style="64"/>
  </cols>
  <sheetData>
    <row r="1" spans="1:39">
      <c r="A1" s="235"/>
      <c r="B1" s="235"/>
      <c r="C1" s="321"/>
      <c r="D1" s="235"/>
      <c r="E1" s="235"/>
      <c r="F1" s="236"/>
      <c r="G1" s="445">
        <v>2000</v>
      </c>
      <c r="H1" s="445"/>
      <c r="I1" s="445">
        <v>2001</v>
      </c>
      <c r="J1" s="445"/>
      <c r="K1" s="445">
        <v>2002</v>
      </c>
      <c r="L1" s="445"/>
      <c r="M1" s="445">
        <v>2003</v>
      </c>
      <c r="N1" s="445"/>
      <c r="O1" s="445">
        <v>2004</v>
      </c>
      <c r="P1" s="445"/>
      <c r="Q1" s="445">
        <v>2005</v>
      </c>
      <c r="R1" s="445"/>
      <c r="S1" s="445">
        <v>2006</v>
      </c>
      <c r="T1" s="445"/>
      <c r="U1" s="445">
        <v>2007</v>
      </c>
      <c r="V1" s="445"/>
      <c r="W1" s="439">
        <v>2008</v>
      </c>
      <c r="X1" s="439"/>
      <c r="Y1" s="439">
        <v>2009</v>
      </c>
      <c r="Z1" s="439"/>
      <c r="AA1" s="439">
        <v>2010</v>
      </c>
      <c r="AB1" s="439"/>
      <c r="AC1" s="439">
        <v>2011</v>
      </c>
      <c r="AD1" s="439"/>
      <c r="AE1" s="439">
        <v>2012</v>
      </c>
      <c r="AF1" s="439"/>
      <c r="AG1" s="439">
        <v>2013</v>
      </c>
      <c r="AH1" s="439"/>
      <c r="AI1" s="439">
        <v>2014</v>
      </c>
      <c r="AJ1" s="439"/>
      <c r="AK1" s="439">
        <v>2015</v>
      </c>
      <c r="AL1" s="439"/>
      <c r="AM1" s="63" t="s">
        <v>5</v>
      </c>
    </row>
    <row r="2" spans="1:39">
      <c r="A2" s="189" t="s">
        <v>0</v>
      </c>
      <c r="B2" s="190" t="s">
        <v>460</v>
      </c>
      <c r="C2" s="190" t="s">
        <v>543</v>
      </c>
      <c r="D2" s="190" t="s">
        <v>496</v>
      </c>
      <c r="E2" s="190" t="s">
        <v>3</v>
      </c>
      <c r="F2" s="190" t="s">
        <v>401</v>
      </c>
      <c r="G2" s="189" t="s">
        <v>1</v>
      </c>
      <c r="H2" s="189" t="s">
        <v>2</v>
      </c>
      <c r="I2" s="189" t="s">
        <v>1</v>
      </c>
      <c r="J2" s="189" t="s">
        <v>2</v>
      </c>
      <c r="K2" s="189" t="s">
        <v>1</v>
      </c>
      <c r="L2" s="189" t="s">
        <v>2</v>
      </c>
      <c r="M2" s="189" t="s">
        <v>1</v>
      </c>
      <c r="N2" s="189" t="s">
        <v>2</v>
      </c>
      <c r="O2" s="189" t="s">
        <v>1</v>
      </c>
      <c r="P2" s="189" t="s">
        <v>2</v>
      </c>
      <c r="Q2" s="189" t="s">
        <v>1</v>
      </c>
      <c r="R2" s="189" t="s">
        <v>2</v>
      </c>
      <c r="S2" s="189" t="s">
        <v>1</v>
      </c>
      <c r="T2" s="189" t="s">
        <v>2</v>
      </c>
      <c r="U2" s="189" t="s">
        <v>1</v>
      </c>
      <c r="V2" s="189" t="s">
        <v>2</v>
      </c>
      <c r="W2" s="189" t="s">
        <v>1</v>
      </c>
      <c r="X2" s="189" t="s">
        <v>2</v>
      </c>
      <c r="Y2" s="189" t="s">
        <v>1</v>
      </c>
      <c r="Z2" s="189" t="s">
        <v>2</v>
      </c>
      <c r="AA2" s="189" t="s">
        <v>1</v>
      </c>
      <c r="AB2" s="189" t="s">
        <v>2</v>
      </c>
      <c r="AC2" s="189" t="s">
        <v>1</v>
      </c>
      <c r="AD2" s="189" t="s">
        <v>2</v>
      </c>
      <c r="AE2" s="189" t="s">
        <v>1</v>
      </c>
      <c r="AF2" s="189" t="s">
        <v>2</v>
      </c>
      <c r="AG2" s="189" t="s">
        <v>1</v>
      </c>
      <c r="AH2" s="189" t="s">
        <v>2</v>
      </c>
      <c r="AI2" s="189" t="s">
        <v>1</v>
      </c>
      <c r="AJ2" s="189" t="s">
        <v>2</v>
      </c>
      <c r="AK2" s="189" t="s">
        <v>1</v>
      </c>
      <c r="AL2" s="189" t="s">
        <v>2</v>
      </c>
      <c r="AM2" s="332"/>
    </row>
    <row r="3" spans="1:39" ht="51">
      <c r="A3" s="155" t="s">
        <v>458</v>
      </c>
      <c r="B3" s="159" t="s">
        <v>514</v>
      </c>
      <c r="C3" s="159" t="s">
        <v>445</v>
      </c>
      <c r="D3" s="319" t="s">
        <v>515</v>
      </c>
      <c r="E3" s="130" t="s">
        <v>528</v>
      </c>
      <c r="F3" s="322" t="s">
        <v>542</v>
      </c>
      <c r="G3" s="322"/>
      <c r="H3" s="322"/>
      <c r="I3" s="322"/>
      <c r="J3" s="322"/>
      <c r="K3" s="322"/>
      <c r="L3" s="322"/>
      <c r="M3" s="322"/>
      <c r="N3" s="322"/>
      <c r="O3" s="322"/>
      <c r="P3" s="322"/>
      <c r="Q3" s="322"/>
      <c r="R3" s="322"/>
      <c r="S3" s="322"/>
      <c r="T3" s="322"/>
      <c r="U3" s="322"/>
      <c r="V3" s="322"/>
      <c r="W3" s="339">
        <v>2.1</v>
      </c>
      <c r="X3" s="339">
        <v>0</v>
      </c>
      <c r="Y3" s="339">
        <v>0.5</v>
      </c>
      <c r="Z3" s="339">
        <v>0.5</v>
      </c>
      <c r="AA3" s="339">
        <v>0.5</v>
      </c>
      <c r="AB3" s="339">
        <v>0.5</v>
      </c>
      <c r="AC3" s="341"/>
      <c r="AD3" s="342"/>
      <c r="AE3" s="139"/>
      <c r="AF3" s="323"/>
      <c r="AG3" s="139"/>
      <c r="AH3" s="323"/>
      <c r="AI3" s="139"/>
      <c r="AJ3" s="323"/>
      <c r="AK3" s="139"/>
      <c r="AL3" s="139"/>
      <c r="AM3" s="97"/>
    </row>
    <row r="4" spans="1:39" ht="51">
      <c r="A4" s="155" t="s">
        <v>458</v>
      </c>
      <c r="B4" s="159" t="s">
        <v>514</v>
      </c>
      <c r="C4" s="159" t="s">
        <v>445</v>
      </c>
      <c r="D4" s="319" t="s">
        <v>510</v>
      </c>
      <c r="E4" s="130" t="s">
        <v>528</v>
      </c>
      <c r="F4" s="322" t="s">
        <v>542</v>
      </c>
      <c r="G4" s="322"/>
      <c r="H4" s="322"/>
      <c r="I4" s="322"/>
      <c r="J4" s="322"/>
      <c r="K4" s="322"/>
      <c r="L4" s="322"/>
      <c r="M4" s="322"/>
      <c r="N4" s="322"/>
      <c r="O4" s="322"/>
      <c r="P4" s="322"/>
      <c r="Q4" s="322"/>
      <c r="R4" s="322"/>
      <c r="S4" s="322"/>
      <c r="T4" s="322"/>
      <c r="U4" s="322"/>
      <c r="V4" s="322"/>
      <c r="W4" s="339">
        <v>0.6</v>
      </c>
      <c r="X4" s="339">
        <v>0.2</v>
      </c>
      <c r="Y4" s="339">
        <v>1.1000000000000001</v>
      </c>
      <c r="Z4" s="339">
        <v>1.1000000000000001</v>
      </c>
      <c r="AA4" s="339">
        <v>0.2</v>
      </c>
      <c r="AB4" s="339">
        <v>0.2</v>
      </c>
      <c r="AC4" s="340"/>
      <c r="AD4" s="340"/>
      <c r="AE4" s="139"/>
      <c r="AF4" s="323"/>
      <c r="AG4" s="139"/>
      <c r="AH4" s="323"/>
      <c r="AI4" s="139"/>
      <c r="AJ4" s="323"/>
      <c r="AK4" s="139"/>
      <c r="AL4" s="139"/>
      <c r="AM4" s="97"/>
    </row>
    <row r="5" spans="1:39" ht="51">
      <c r="A5" s="155" t="s">
        <v>458</v>
      </c>
      <c r="B5" s="159" t="s">
        <v>514</v>
      </c>
      <c r="C5" s="159" t="s">
        <v>445</v>
      </c>
      <c r="D5" s="319" t="s">
        <v>114</v>
      </c>
      <c r="E5" s="130" t="s">
        <v>528</v>
      </c>
      <c r="F5" s="322" t="s">
        <v>542</v>
      </c>
      <c r="G5" s="322"/>
      <c r="H5" s="322"/>
      <c r="I5" s="322"/>
      <c r="J5" s="322"/>
      <c r="K5" s="322"/>
      <c r="L5" s="322"/>
      <c r="M5" s="322"/>
      <c r="N5" s="322"/>
      <c r="O5" s="322"/>
      <c r="P5" s="322"/>
      <c r="Q5" s="322"/>
      <c r="R5" s="322"/>
      <c r="S5" s="322"/>
      <c r="T5" s="322"/>
      <c r="U5" s="322"/>
      <c r="V5" s="322"/>
      <c r="W5" s="339">
        <v>0.2</v>
      </c>
      <c r="X5" s="339">
        <v>0</v>
      </c>
      <c r="Y5" s="339">
        <v>0.3</v>
      </c>
      <c r="Z5" s="339">
        <v>0</v>
      </c>
      <c r="AA5" s="339">
        <v>0.5</v>
      </c>
      <c r="AB5" s="339">
        <v>0.5</v>
      </c>
      <c r="AC5" s="340"/>
      <c r="AD5" s="340"/>
      <c r="AE5" s="139"/>
      <c r="AF5" s="323"/>
      <c r="AG5" s="139"/>
      <c r="AH5" s="323"/>
      <c r="AI5" s="139"/>
      <c r="AJ5" s="323"/>
      <c r="AK5" s="139"/>
      <c r="AL5" s="139"/>
      <c r="AM5" s="97"/>
    </row>
    <row r="6" spans="1:39" ht="51">
      <c r="A6" s="155" t="s">
        <v>458</v>
      </c>
      <c r="B6" s="159" t="s">
        <v>514</v>
      </c>
      <c r="C6" s="159" t="s">
        <v>445</v>
      </c>
      <c r="D6" s="319" t="s">
        <v>516</v>
      </c>
      <c r="E6" s="130" t="s">
        <v>528</v>
      </c>
      <c r="F6" s="322" t="s">
        <v>542</v>
      </c>
      <c r="G6" s="322"/>
      <c r="H6" s="322"/>
      <c r="I6" s="322"/>
      <c r="J6" s="322"/>
      <c r="K6" s="322"/>
      <c r="L6" s="322"/>
      <c r="M6" s="322"/>
      <c r="N6" s="322"/>
      <c r="O6" s="322"/>
      <c r="P6" s="322"/>
      <c r="Q6" s="322"/>
      <c r="R6" s="322"/>
      <c r="S6" s="322"/>
      <c r="T6" s="322"/>
      <c r="U6" s="322"/>
      <c r="V6" s="322"/>
      <c r="W6" s="339">
        <v>0</v>
      </c>
      <c r="X6" s="339">
        <v>0</v>
      </c>
      <c r="Y6" s="339">
        <v>0.1</v>
      </c>
      <c r="Z6" s="339">
        <v>0.1</v>
      </c>
      <c r="AA6" s="339">
        <v>0</v>
      </c>
      <c r="AB6" s="339">
        <v>0</v>
      </c>
      <c r="AC6" s="342"/>
      <c r="AD6" s="342"/>
      <c r="AE6" s="139"/>
      <c r="AF6" s="323"/>
      <c r="AG6" s="139"/>
      <c r="AH6" s="323"/>
      <c r="AI6" s="139"/>
      <c r="AJ6" s="323"/>
      <c r="AK6" s="139"/>
      <c r="AL6" s="139"/>
      <c r="AM6" s="97"/>
    </row>
    <row r="7" spans="1:39" ht="51">
      <c r="A7" s="155" t="s">
        <v>458</v>
      </c>
      <c r="B7" s="159" t="s">
        <v>514</v>
      </c>
      <c r="C7" s="159" t="s">
        <v>445</v>
      </c>
      <c r="D7" s="319" t="s">
        <v>517</v>
      </c>
      <c r="E7" s="130" t="s">
        <v>528</v>
      </c>
      <c r="F7" s="322" t="s">
        <v>542</v>
      </c>
      <c r="G7" s="322"/>
      <c r="H7" s="322"/>
      <c r="I7" s="322"/>
      <c r="J7" s="322"/>
      <c r="K7" s="322"/>
      <c r="L7" s="322"/>
      <c r="M7" s="322"/>
      <c r="N7" s="322"/>
      <c r="O7" s="322"/>
      <c r="P7" s="322"/>
      <c r="Q7" s="322"/>
      <c r="R7" s="322"/>
      <c r="S7" s="322"/>
      <c r="T7" s="322"/>
      <c r="U7" s="322"/>
      <c r="V7" s="322"/>
      <c r="W7" s="339">
        <v>2.4</v>
      </c>
      <c r="X7" s="339">
        <v>0</v>
      </c>
      <c r="Y7" s="339">
        <v>0</v>
      </c>
      <c r="Z7" s="339">
        <v>0</v>
      </c>
      <c r="AA7" s="339">
        <v>3.2</v>
      </c>
      <c r="AB7" s="339">
        <v>3.3</v>
      </c>
      <c r="AC7" s="342"/>
      <c r="AD7" s="342"/>
      <c r="AE7" s="139"/>
      <c r="AF7" s="323"/>
      <c r="AG7" s="139"/>
      <c r="AH7" s="323"/>
      <c r="AI7" s="139"/>
      <c r="AJ7" s="323"/>
      <c r="AK7" s="139"/>
      <c r="AL7" s="139"/>
      <c r="AM7" s="97"/>
    </row>
    <row r="8" spans="1:39" ht="51">
      <c r="A8" s="155" t="s">
        <v>458</v>
      </c>
      <c r="B8" s="159" t="s">
        <v>514</v>
      </c>
      <c r="C8" s="159" t="s">
        <v>445</v>
      </c>
      <c r="D8" s="319" t="s">
        <v>518</v>
      </c>
      <c r="E8" s="130" t="s">
        <v>528</v>
      </c>
      <c r="F8" s="322" t="s">
        <v>542</v>
      </c>
      <c r="G8" s="322"/>
      <c r="H8" s="322"/>
      <c r="I8" s="322"/>
      <c r="J8" s="322"/>
      <c r="K8" s="322"/>
      <c r="L8" s="322"/>
      <c r="M8" s="322"/>
      <c r="N8" s="322"/>
      <c r="O8" s="322"/>
      <c r="P8" s="322"/>
      <c r="Q8" s="322"/>
      <c r="R8" s="322"/>
      <c r="S8" s="322"/>
      <c r="T8" s="322"/>
      <c r="U8" s="322"/>
      <c r="V8" s="322"/>
      <c r="W8" s="339">
        <v>0.7</v>
      </c>
      <c r="X8" s="339">
        <v>0</v>
      </c>
      <c r="Y8" s="339">
        <v>0.2</v>
      </c>
      <c r="Z8" s="339">
        <v>0.1</v>
      </c>
      <c r="AA8" s="339">
        <v>0.1</v>
      </c>
      <c r="AB8" s="339">
        <v>0.1</v>
      </c>
      <c r="AC8" s="342"/>
      <c r="AD8" s="342"/>
      <c r="AE8" s="139"/>
      <c r="AF8" s="323"/>
      <c r="AG8" s="139"/>
      <c r="AH8" s="323"/>
      <c r="AI8" s="139"/>
      <c r="AJ8" s="323"/>
      <c r="AK8" s="139"/>
      <c r="AL8" s="139"/>
      <c r="AM8" s="97"/>
    </row>
    <row r="9" spans="1:39" ht="51">
      <c r="A9" s="155" t="s">
        <v>458</v>
      </c>
      <c r="B9" s="159" t="s">
        <v>514</v>
      </c>
      <c r="C9" s="159" t="s">
        <v>445</v>
      </c>
      <c r="D9" s="319" t="s">
        <v>519</v>
      </c>
      <c r="E9" s="130" t="s">
        <v>528</v>
      </c>
      <c r="F9" s="322" t="s">
        <v>542</v>
      </c>
      <c r="G9" s="322"/>
      <c r="H9" s="322"/>
      <c r="I9" s="322"/>
      <c r="J9" s="322"/>
      <c r="K9" s="322"/>
      <c r="L9" s="322"/>
      <c r="M9" s="322"/>
      <c r="N9" s="322"/>
      <c r="O9" s="322"/>
      <c r="P9" s="322"/>
      <c r="Q9" s="322"/>
      <c r="R9" s="322"/>
      <c r="S9" s="322"/>
      <c r="T9" s="322"/>
      <c r="U9" s="322"/>
      <c r="V9" s="322"/>
      <c r="W9" s="339">
        <v>0</v>
      </c>
      <c r="X9" s="339">
        <v>0</v>
      </c>
      <c r="Y9" s="339">
        <v>0</v>
      </c>
      <c r="Z9" s="339">
        <v>0</v>
      </c>
      <c r="AA9" s="339">
        <v>0</v>
      </c>
      <c r="AB9" s="339">
        <v>0</v>
      </c>
      <c r="AC9" s="340"/>
      <c r="AD9" s="340"/>
      <c r="AE9" s="139"/>
      <c r="AF9" s="323"/>
      <c r="AG9" s="139"/>
      <c r="AH9" s="323"/>
      <c r="AI9" s="139"/>
      <c r="AJ9" s="323"/>
      <c r="AK9" s="139"/>
      <c r="AL9" s="139"/>
      <c r="AM9" s="97"/>
    </row>
    <row r="10" spans="1:39" ht="51">
      <c r="A10" s="155" t="s">
        <v>458</v>
      </c>
      <c r="B10" s="159" t="s">
        <v>514</v>
      </c>
      <c r="C10" s="159" t="s">
        <v>445</v>
      </c>
      <c r="D10" s="319" t="s">
        <v>520</v>
      </c>
      <c r="E10" s="130" t="s">
        <v>528</v>
      </c>
      <c r="F10" s="322" t="s">
        <v>542</v>
      </c>
      <c r="G10" s="322"/>
      <c r="H10" s="322"/>
      <c r="I10" s="322"/>
      <c r="J10" s="322"/>
      <c r="K10" s="322"/>
      <c r="L10" s="322"/>
      <c r="M10" s="322"/>
      <c r="N10" s="322"/>
      <c r="O10" s="322"/>
      <c r="P10" s="322"/>
      <c r="Q10" s="322"/>
      <c r="R10" s="322"/>
      <c r="S10" s="322"/>
      <c r="T10" s="322"/>
      <c r="U10" s="322"/>
      <c r="V10" s="322"/>
      <c r="W10" s="339">
        <v>0</v>
      </c>
      <c r="X10" s="339">
        <v>0</v>
      </c>
      <c r="Y10" s="339">
        <v>1.2</v>
      </c>
      <c r="Z10" s="339">
        <v>0.2</v>
      </c>
      <c r="AA10" s="339">
        <v>1.5</v>
      </c>
      <c r="AB10" s="339">
        <v>1.5</v>
      </c>
      <c r="AC10" s="340"/>
      <c r="AD10" s="340"/>
      <c r="AE10" s="139"/>
      <c r="AF10" s="323"/>
      <c r="AG10" s="139"/>
      <c r="AH10" s="323"/>
      <c r="AI10" s="139"/>
      <c r="AJ10" s="323"/>
      <c r="AK10" s="139"/>
      <c r="AL10" s="139"/>
      <c r="AM10" s="97"/>
    </row>
    <row r="11" spans="1:39" ht="51">
      <c r="A11" s="155" t="s">
        <v>458</v>
      </c>
      <c r="B11" s="159" t="s">
        <v>514</v>
      </c>
      <c r="C11" s="159" t="s">
        <v>445</v>
      </c>
      <c r="D11" s="319" t="s">
        <v>521</v>
      </c>
      <c r="E11" s="130" t="s">
        <v>528</v>
      </c>
      <c r="F11" s="322" t="s">
        <v>542</v>
      </c>
      <c r="G11" s="322"/>
      <c r="H11" s="322"/>
      <c r="I11" s="322"/>
      <c r="J11" s="322"/>
      <c r="K11" s="322"/>
      <c r="L11" s="322"/>
      <c r="M11" s="322"/>
      <c r="N11" s="322"/>
      <c r="O11" s="322"/>
      <c r="P11" s="322"/>
      <c r="Q11" s="322"/>
      <c r="R11" s="322"/>
      <c r="S11" s="322"/>
      <c r="T11" s="322"/>
      <c r="U11" s="322"/>
      <c r="V11" s="322"/>
      <c r="W11" s="339">
        <v>18.899999999999999</v>
      </c>
      <c r="X11" s="339">
        <v>3.8</v>
      </c>
      <c r="Y11" s="339">
        <v>15.4</v>
      </c>
      <c r="Z11" s="339">
        <v>12.7</v>
      </c>
      <c r="AA11" s="339">
        <v>0</v>
      </c>
      <c r="AB11" s="339">
        <v>0</v>
      </c>
      <c r="AC11" s="340"/>
      <c r="AD11" s="340"/>
      <c r="AE11" s="139"/>
      <c r="AF11" s="323"/>
      <c r="AG11" s="139"/>
      <c r="AH11" s="323"/>
      <c r="AI11" s="139"/>
      <c r="AJ11" s="323"/>
      <c r="AK11" s="139"/>
      <c r="AL11" s="139"/>
      <c r="AM11" s="97"/>
    </row>
    <row r="12" spans="1:39" ht="51">
      <c r="A12" s="155" t="s">
        <v>458</v>
      </c>
      <c r="B12" s="159" t="s">
        <v>514</v>
      </c>
      <c r="C12" s="159" t="s">
        <v>445</v>
      </c>
      <c r="D12" s="319" t="s">
        <v>522</v>
      </c>
      <c r="E12" s="130" t="s">
        <v>528</v>
      </c>
      <c r="F12" s="322" t="s">
        <v>542</v>
      </c>
      <c r="G12" s="322"/>
      <c r="H12" s="322"/>
      <c r="I12" s="322"/>
      <c r="J12" s="322"/>
      <c r="K12" s="322"/>
      <c r="L12" s="322"/>
      <c r="M12" s="322"/>
      <c r="N12" s="322"/>
      <c r="O12" s="322"/>
      <c r="P12" s="322"/>
      <c r="Q12" s="322"/>
      <c r="R12" s="322"/>
      <c r="S12" s="322"/>
      <c r="T12" s="322"/>
      <c r="U12" s="322"/>
      <c r="V12" s="322"/>
      <c r="W12" s="339">
        <v>0.2</v>
      </c>
      <c r="X12" s="339">
        <v>0</v>
      </c>
      <c r="Y12" s="339">
        <v>0</v>
      </c>
      <c r="Z12" s="339">
        <v>0</v>
      </c>
      <c r="AA12" s="339">
        <v>0</v>
      </c>
      <c r="AB12" s="339">
        <v>0</v>
      </c>
      <c r="AC12" s="340"/>
      <c r="AD12" s="340"/>
      <c r="AE12" s="139"/>
      <c r="AF12" s="323"/>
      <c r="AG12" s="139"/>
      <c r="AH12" s="323"/>
      <c r="AI12" s="139"/>
      <c r="AJ12" s="323"/>
      <c r="AK12" s="139"/>
      <c r="AL12" s="139"/>
      <c r="AM12" s="97"/>
    </row>
    <row r="13" spans="1:39" ht="51">
      <c r="A13" s="155" t="s">
        <v>458</v>
      </c>
      <c r="B13" s="159" t="s">
        <v>514</v>
      </c>
      <c r="C13" s="159" t="s">
        <v>445</v>
      </c>
      <c r="D13" s="319" t="s">
        <v>523</v>
      </c>
      <c r="E13" s="130" t="s">
        <v>528</v>
      </c>
      <c r="F13" s="322" t="s">
        <v>542</v>
      </c>
      <c r="G13" s="322"/>
      <c r="H13" s="322"/>
      <c r="I13" s="322"/>
      <c r="J13" s="322"/>
      <c r="K13" s="322"/>
      <c r="L13" s="322"/>
      <c r="M13" s="322"/>
      <c r="N13" s="322"/>
      <c r="O13" s="322"/>
      <c r="P13" s="322"/>
      <c r="Q13" s="322"/>
      <c r="R13" s="322"/>
      <c r="S13" s="322"/>
      <c r="T13" s="322"/>
      <c r="U13" s="322"/>
      <c r="V13" s="322"/>
      <c r="W13" s="339">
        <v>0</v>
      </c>
      <c r="X13" s="339">
        <v>0.6</v>
      </c>
      <c r="Y13" s="339">
        <v>3.2</v>
      </c>
      <c r="Z13" s="339">
        <v>3.2</v>
      </c>
      <c r="AA13" s="339">
        <v>2.6</v>
      </c>
      <c r="AB13" s="339">
        <v>2.6</v>
      </c>
      <c r="AC13" s="340"/>
      <c r="AD13" s="340"/>
      <c r="AE13" s="139"/>
      <c r="AF13" s="323"/>
      <c r="AG13" s="139"/>
      <c r="AH13" s="323"/>
      <c r="AI13" s="139"/>
      <c r="AJ13" s="323"/>
      <c r="AK13" s="139"/>
      <c r="AL13" s="139"/>
      <c r="AM13" s="97"/>
    </row>
    <row r="14" spans="1:39" ht="51">
      <c r="A14" s="155" t="s">
        <v>458</v>
      </c>
      <c r="B14" s="159" t="s">
        <v>514</v>
      </c>
      <c r="C14" s="159" t="s">
        <v>445</v>
      </c>
      <c r="D14" s="319" t="s">
        <v>524</v>
      </c>
      <c r="E14" s="130" t="s">
        <v>528</v>
      </c>
      <c r="F14" s="322" t="s">
        <v>542</v>
      </c>
      <c r="G14" s="322"/>
      <c r="H14" s="322"/>
      <c r="I14" s="322"/>
      <c r="J14" s="322"/>
      <c r="K14" s="322"/>
      <c r="L14" s="322"/>
      <c r="M14" s="322"/>
      <c r="N14" s="322"/>
      <c r="O14" s="322"/>
      <c r="P14" s="322"/>
      <c r="Q14" s="322"/>
      <c r="R14" s="322"/>
      <c r="S14" s="322"/>
      <c r="T14" s="322"/>
      <c r="U14" s="322"/>
      <c r="V14" s="322"/>
      <c r="W14" s="339">
        <v>0.1</v>
      </c>
      <c r="X14" s="339">
        <v>0</v>
      </c>
      <c r="Y14" s="339">
        <v>0.1</v>
      </c>
      <c r="Z14" s="339">
        <v>0.1</v>
      </c>
      <c r="AA14" s="339">
        <v>0</v>
      </c>
      <c r="AB14" s="339">
        <v>0</v>
      </c>
      <c r="AC14" s="340"/>
      <c r="AD14" s="340"/>
      <c r="AE14" s="139"/>
      <c r="AF14" s="323"/>
      <c r="AG14" s="139"/>
      <c r="AH14" s="323"/>
      <c r="AI14" s="139"/>
      <c r="AJ14" s="323"/>
      <c r="AK14" s="139"/>
      <c r="AL14" s="139"/>
      <c r="AM14" s="97"/>
    </row>
    <row r="15" spans="1:39" ht="51">
      <c r="A15" s="155" t="s">
        <v>458</v>
      </c>
      <c r="B15" s="159" t="s">
        <v>514</v>
      </c>
      <c r="C15" s="159" t="s">
        <v>445</v>
      </c>
      <c r="D15" s="319" t="s">
        <v>525</v>
      </c>
      <c r="E15" s="130" t="s">
        <v>528</v>
      </c>
      <c r="F15" s="322" t="s">
        <v>542</v>
      </c>
      <c r="G15" s="322"/>
      <c r="H15" s="322"/>
      <c r="I15" s="322"/>
      <c r="J15" s="322"/>
      <c r="K15" s="322"/>
      <c r="L15" s="322"/>
      <c r="M15" s="322"/>
      <c r="N15" s="322"/>
      <c r="O15" s="322"/>
      <c r="P15" s="322"/>
      <c r="Q15" s="322"/>
      <c r="R15" s="322"/>
      <c r="S15" s="322"/>
      <c r="T15" s="322"/>
      <c r="U15" s="322"/>
      <c r="V15" s="322"/>
      <c r="W15" s="339">
        <v>0</v>
      </c>
      <c r="X15" s="339">
        <v>0</v>
      </c>
      <c r="Y15" s="339">
        <v>0</v>
      </c>
      <c r="Z15" s="339">
        <v>0</v>
      </c>
      <c r="AA15" s="339">
        <v>0.2</v>
      </c>
      <c r="AB15" s="339">
        <v>0.2</v>
      </c>
      <c r="AC15" s="340"/>
      <c r="AD15" s="340"/>
      <c r="AE15" s="139"/>
      <c r="AF15" s="323"/>
      <c r="AG15" s="139"/>
      <c r="AH15" s="323"/>
      <c r="AI15" s="139"/>
      <c r="AJ15" s="323"/>
      <c r="AK15" s="139"/>
      <c r="AL15" s="139"/>
      <c r="AM15" s="97"/>
    </row>
    <row r="16" spans="1:39" ht="51">
      <c r="A16" s="155" t="s">
        <v>458</v>
      </c>
      <c r="B16" s="159" t="s">
        <v>514</v>
      </c>
      <c r="C16" s="159" t="s">
        <v>445</v>
      </c>
      <c r="D16" s="319" t="s">
        <v>526</v>
      </c>
      <c r="E16" s="130" t="s">
        <v>528</v>
      </c>
      <c r="F16" s="322" t="s">
        <v>542</v>
      </c>
      <c r="G16" s="322"/>
      <c r="H16" s="322"/>
      <c r="I16" s="322"/>
      <c r="J16" s="322"/>
      <c r="K16" s="322"/>
      <c r="L16" s="322"/>
      <c r="M16" s="322"/>
      <c r="N16" s="322"/>
      <c r="O16" s="322"/>
      <c r="P16" s="322"/>
      <c r="Q16" s="322"/>
      <c r="R16" s="322"/>
      <c r="S16" s="322"/>
      <c r="T16" s="322"/>
      <c r="U16" s="322"/>
      <c r="V16" s="322"/>
      <c r="W16" s="339">
        <v>2.5</v>
      </c>
      <c r="X16" s="339">
        <v>2</v>
      </c>
      <c r="Y16" s="339">
        <v>1.8</v>
      </c>
      <c r="Z16" s="339">
        <v>1.5</v>
      </c>
      <c r="AA16" s="339">
        <v>1.7</v>
      </c>
      <c r="AB16" s="339">
        <v>1</v>
      </c>
      <c r="AC16" s="340"/>
      <c r="AD16" s="340"/>
      <c r="AE16" s="139"/>
      <c r="AF16" s="323"/>
      <c r="AG16" s="139"/>
      <c r="AH16" s="323"/>
      <c r="AI16" s="139"/>
      <c r="AJ16" s="323"/>
      <c r="AK16" s="139"/>
      <c r="AL16" s="139"/>
      <c r="AM16" s="97"/>
    </row>
    <row r="17" spans="1:39" ht="51">
      <c r="A17" s="155" t="s">
        <v>458</v>
      </c>
      <c r="B17" s="159" t="s">
        <v>514</v>
      </c>
      <c r="C17" s="159" t="s">
        <v>445</v>
      </c>
      <c r="D17" s="319" t="s">
        <v>527</v>
      </c>
      <c r="E17" s="130" t="s">
        <v>528</v>
      </c>
      <c r="F17" s="322" t="s">
        <v>542</v>
      </c>
      <c r="G17" s="322"/>
      <c r="H17" s="322"/>
      <c r="I17" s="322"/>
      <c r="J17" s="322"/>
      <c r="K17" s="322"/>
      <c r="L17" s="322"/>
      <c r="M17" s="322"/>
      <c r="N17" s="322"/>
      <c r="O17" s="322"/>
      <c r="P17" s="322"/>
      <c r="Q17" s="322"/>
      <c r="R17" s="322"/>
      <c r="S17" s="322"/>
      <c r="T17" s="322"/>
      <c r="U17" s="322"/>
      <c r="V17" s="322"/>
      <c r="W17" s="322">
        <v>0</v>
      </c>
      <c r="X17" s="322">
        <v>0</v>
      </c>
      <c r="Y17" s="322">
        <v>0</v>
      </c>
      <c r="Z17" s="322">
        <v>0</v>
      </c>
      <c r="AA17" s="139">
        <v>0.1</v>
      </c>
      <c r="AB17" s="323">
        <v>0.1</v>
      </c>
      <c r="AC17" s="139"/>
      <c r="AD17" s="323"/>
      <c r="AE17" s="139"/>
      <c r="AF17" s="323"/>
      <c r="AG17" s="139"/>
      <c r="AH17" s="323"/>
      <c r="AI17" s="139"/>
      <c r="AJ17" s="323"/>
      <c r="AK17" s="139"/>
      <c r="AL17" s="139"/>
      <c r="AM17" s="97"/>
    </row>
    <row r="18" spans="1:39" ht="38.25">
      <c r="A18" s="95" t="s">
        <v>457</v>
      </c>
      <c r="B18" s="95"/>
      <c r="C18" s="95" t="s">
        <v>445</v>
      </c>
      <c r="D18" s="319" t="s">
        <v>520</v>
      </c>
      <c r="E18" s="130" t="s">
        <v>20</v>
      </c>
      <c r="F18" s="403" t="s">
        <v>20</v>
      </c>
      <c r="G18" s="403"/>
      <c r="H18" s="403"/>
      <c r="I18" s="404">
        <v>8.6999999999999994E-2</v>
      </c>
      <c r="J18" s="404">
        <v>0.35599999999999998</v>
      </c>
      <c r="K18" s="404">
        <v>5.3999999999999999E-2</v>
      </c>
      <c r="L18" s="404">
        <v>6.0000000000000001E-3</v>
      </c>
      <c r="M18" s="404">
        <v>5.2999999999999999E-2</v>
      </c>
      <c r="N18" s="404">
        <v>0</v>
      </c>
      <c r="O18" s="405">
        <v>0.34599999999999997</v>
      </c>
      <c r="P18" s="405">
        <v>0.01</v>
      </c>
      <c r="Q18" s="405">
        <v>1.2E-2</v>
      </c>
      <c r="R18" s="405">
        <v>3.3000000000000002E-2</v>
      </c>
      <c r="S18" s="322"/>
      <c r="T18" s="322"/>
      <c r="U18" s="322"/>
      <c r="V18" s="322"/>
      <c r="W18" s="322"/>
      <c r="X18" s="322"/>
      <c r="Y18" s="322"/>
      <c r="Z18" s="322"/>
      <c r="AA18" s="139"/>
      <c r="AB18" s="323"/>
      <c r="AC18" s="139"/>
      <c r="AD18" s="323"/>
      <c r="AE18" s="139"/>
      <c r="AF18" s="323"/>
      <c r="AG18" s="139"/>
      <c r="AH18" s="323"/>
      <c r="AI18" s="139"/>
      <c r="AJ18" s="323"/>
      <c r="AK18" s="139"/>
      <c r="AL18" s="139"/>
      <c r="AM18" s="97"/>
    </row>
    <row r="19" spans="1:39" ht="38.25">
      <c r="A19" s="95" t="s">
        <v>457</v>
      </c>
      <c r="B19" s="95"/>
      <c r="C19" s="95" t="s">
        <v>445</v>
      </c>
      <c r="D19" s="334" t="s">
        <v>520</v>
      </c>
      <c r="E19" s="130" t="s">
        <v>540</v>
      </c>
      <c r="F19" s="322" t="s">
        <v>542</v>
      </c>
      <c r="G19" s="322"/>
      <c r="H19" s="322"/>
      <c r="I19" s="345">
        <v>541.95000000000005</v>
      </c>
      <c r="J19" s="345">
        <v>137.9</v>
      </c>
      <c r="K19" s="345">
        <v>352.22</v>
      </c>
      <c r="L19" s="345">
        <v>16.02</v>
      </c>
      <c r="M19" s="345">
        <v>506.26</v>
      </c>
      <c r="N19" s="345">
        <v>0</v>
      </c>
      <c r="O19" s="347">
        <v>2694.07</v>
      </c>
      <c r="P19" s="346">
        <v>42</v>
      </c>
      <c r="Q19" s="346">
        <v>79.900000000000006</v>
      </c>
      <c r="R19" s="346">
        <v>79.239999999999995</v>
      </c>
      <c r="S19" s="322"/>
      <c r="T19" s="322"/>
      <c r="U19" s="322"/>
      <c r="V19" s="322"/>
      <c r="W19" s="322"/>
      <c r="X19" s="322"/>
      <c r="Y19" s="322"/>
      <c r="Z19" s="322"/>
      <c r="AA19" s="139"/>
      <c r="AB19" s="323"/>
      <c r="AC19" s="139"/>
      <c r="AD19" s="323"/>
      <c r="AE19" s="139"/>
      <c r="AF19" s="323"/>
      <c r="AG19" s="139"/>
      <c r="AH19" s="323"/>
      <c r="AI19" s="139"/>
      <c r="AJ19" s="323"/>
      <c r="AK19" s="139"/>
      <c r="AL19" s="139"/>
      <c r="AM19" s="97"/>
    </row>
    <row r="20" spans="1:39" ht="38.25">
      <c r="A20" s="95" t="s">
        <v>457</v>
      </c>
      <c r="B20" s="96"/>
      <c r="C20" s="95" t="s">
        <v>445</v>
      </c>
      <c r="D20" s="130" t="s">
        <v>497</v>
      </c>
      <c r="E20" s="130" t="s">
        <v>20</v>
      </c>
      <c r="F20" s="403" t="s">
        <v>20</v>
      </c>
      <c r="G20" s="403"/>
      <c r="H20" s="403"/>
      <c r="I20" s="403">
        <v>0</v>
      </c>
      <c r="J20" s="403">
        <v>0</v>
      </c>
      <c r="K20" s="403">
        <v>0</v>
      </c>
      <c r="L20" s="403">
        <v>0</v>
      </c>
      <c r="M20" s="403">
        <v>0</v>
      </c>
      <c r="N20" s="403">
        <v>0</v>
      </c>
      <c r="O20" s="403">
        <v>0</v>
      </c>
      <c r="P20" s="403">
        <v>0</v>
      </c>
      <c r="Q20" s="405">
        <v>2.1999999999999999E-2</v>
      </c>
      <c r="R20" s="405">
        <v>2.9000000000000001E-2</v>
      </c>
      <c r="S20" s="322"/>
      <c r="T20" s="322"/>
      <c r="U20" s="322"/>
      <c r="V20" s="322"/>
      <c r="W20" s="322"/>
      <c r="X20" s="322"/>
      <c r="Y20" s="322"/>
      <c r="Z20" s="322"/>
      <c r="AA20" s="139"/>
      <c r="AB20" s="323"/>
      <c r="AC20" s="139"/>
      <c r="AD20" s="323"/>
      <c r="AE20" s="139"/>
      <c r="AF20" s="323"/>
      <c r="AG20" s="139"/>
      <c r="AH20" s="323"/>
      <c r="AI20" s="139"/>
      <c r="AJ20" s="323"/>
      <c r="AK20" s="139"/>
      <c r="AL20" s="139"/>
      <c r="AM20" s="97"/>
    </row>
    <row r="21" spans="1:39" ht="38.25">
      <c r="A21" s="95" t="s">
        <v>457</v>
      </c>
      <c r="B21" s="96"/>
      <c r="C21" s="95" t="s">
        <v>445</v>
      </c>
      <c r="D21" s="130" t="s">
        <v>497</v>
      </c>
      <c r="E21" s="130" t="s">
        <v>540</v>
      </c>
      <c r="F21" s="322" t="s">
        <v>542</v>
      </c>
      <c r="G21" s="322"/>
      <c r="H21" s="322"/>
      <c r="I21" s="346">
        <v>0</v>
      </c>
      <c r="J21" s="346">
        <v>0</v>
      </c>
      <c r="K21" s="346">
        <v>0</v>
      </c>
      <c r="L21" s="346">
        <v>0</v>
      </c>
      <c r="M21" s="346">
        <v>0</v>
      </c>
      <c r="N21" s="346">
        <v>0</v>
      </c>
      <c r="O21" s="346">
        <v>0</v>
      </c>
      <c r="P21" s="346">
        <v>0</v>
      </c>
      <c r="Q21" s="346">
        <v>141</v>
      </c>
      <c r="R21" s="346">
        <v>69.81</v>
      </c>
      <c r="S21" s="322"/>
      <c r="T21" s="322"/>
      <c r="U21" s="322"/>
      <c r="V21" s="322"/>
      <c r="W21" s="322"/>
      <c r="X21" s="322"/>
      <c r="Y21" s="322"/>
      <c r="Z21" s="322"/>
      <c r="AA21" s="139"/>
      <c r="AB21" s="323"/>
      <c r="AC21" s="139"/>
      <c r="AD21" s="323"/>
      <c r="AE21" s="139"/>
      <c r="AF21" s="323"/>
      <c r="AG21" s="139"/>
      <c r="AH21" s="323"/>
      <c r="AI21" s="139"/>
      <c r="AJ21" s="323"/>
      <c r="AK21" s="139"/>
      <c r="AL21" s="139"/>
      <c r="AM21" s="97"/>
    </row>
    <row r="22" spans="1:39" ht="38.25">
      <c r="A22" s="95" t="s">
        <v>457</v>
      </c>
      <c r="B22" s="96"/>
      <c r="C22" s="95" t="s">
        <v>445</v>
      </c>
      <c r="D22" s="130" t="s">
        <v>498</v>
      </c>
      <c r="E22" s="130" t="s">
        <v>20</v>
      </c>
      <c r="F22" s="267" t="s">
        <v>20</v>
      </c>
      <c r="G22" s="403"/>
      <c r="H22" s="403"/>
      <c r="I22" s="405">
        <v>0.33200000000000002</v>
      </c>
      <c r="J22" s="405">
        <v>0.46100000000000002</v>
      </c>
      <c r="K22" s="405">
        <v>0.23799999999999999</v>
      </c>
      <c r="L22" s="405">
        <v>0.26600000000000001</v>
      </c>
      <c r="M22" s="405">
        <v>0.39200000000000002</v>
      </c>
      <c r="N22" s="405">
        <v>0.64600000000000002</v>
      </c>
      <c r="O22" s="405">
        <v>0.33800000000000002</v>
      </c>
      <c r="P22" s="405">
        <v>0.51300000000000001</v>
      </c>
      <c r="Q22" s="405">
        <v>8.8999999999999996E-2</v>
      </c>
      <c r="R22" s="405">
        <v>0.38200000000000001</v>
      </c>
      <c r="S22" s="322"/>
      <c r="T22" s="322"/>
      <c r="U22" s="322"/>
      <c r="V22" s="322"/>
      <c r="W22" s="322"/>
      <c r="X22" s="322"/>
      <c r="Y22" s="322"/>
      <c r="Z22" s="322"/>
      <c r="AA22" s="139"/>
      <c r="AB22" s="323"/>
      <c r="AC22" s="139"/>
      <c r="AD22" s="323"/>
      <c r="AE22" s="139"/>
      <c r="AF22" s="323"/>
      <c r="AG22" s="139"/>
      <c r="AH22" s="323"/>
      <c r="AI22" s="139"/>
      <c r="AJ22" s="323"/>
      <c r="AK22" s="139"/>
      <c r="AL22" s="139"/>
      <c r="AM22" s="97"/>
    </row>
    <row r="23" spans="1:39" ht="38.25">
      <c r="A23" s="95" t="s">
        <v>457</v>
      </c>
      <c r="B23" s="96"/>
      <c r="C23" s="95" t="s">
        <v>445</v>
      </c>
      <c r="D23" s="130" t="s">
        <v>498</v>
      </c>
      <c r="E23" s="130" t="s">
        <v>540</v>
      </c>
      <c r="F23" s="322" t="s">
        <v>542</v>
      </c>
      <c r="G23" s="322"/>
      <c r="H23" s="322"/>
      <c r="I23" s="351">
        <v>2073.27</v>
      </c>
      <c r="J23" s="352">
        <v>178.75</v>
      </c>
      <c r="K23" s="352">
        <v>1557.65</v>
      </c>
      <c r="L23" s="352">
        <v>694.78</v>
      </c>
      <c r="M23" s="352">
        <v>3719.26</v>
      </c>
      <c r="N23" s="352">
        <v>3046.48</v>
      </c>
      <c r="O23" s="352">
        <v>2629.8</v>
      </c>
      <c r="P23" s="352">
        <v>2196.48</v>
      </c>
      <c r="Q23" s="352">
        <v>570.27</v>
      </c>
      <c r="R23" s="352">
        <v>904.27</v>
      </c>
      <c r="S23" s="349"/>
      <c r="T23" s="349"/>
      <c r="U23" s="322"/>
      <c r="V23" s="322"/>
      <c r="W23" s="322"/>
      <c r="X23" s="322"/>
      <c r="Y23" s="322"/>
      <c r="Z23" s="322"/>
      <c r="AA23" s="139"/>
      <c r="AB23" s="323"/>
      <c r="AC23" s="139"/>
      <c r="AD23" s="323"/>
      <c r="AE23" s="139"/>
      <c r="AF23" s="323"/>
      <c r="AG23" s="139"/>
      <c r="AH23" s="323"/>
      <c r="AI23" s="139"/>
      <c r="AJ23" s="323"/>
      <c r="AK23" s="139"/>
      <c r="AL23" s="139"/>
      <c r="AM23" s="97"/>
    </row>
    <row r="24" spans="1:39" ht="38.25">
      <c r="A24" s="95" t="s">
        <v>457</v>
      </c>
      <c r="B24" s="97"/>
      <c r="C24" s="95" t="s">
        <v>445</v>
      </c>
      <c r="D24" s="130" t="s">
        <v>499</v>
      </c>
      <c r="E24" s="130" t="s">
        <v>20</v>
      </c>
      <c r="F24" s="403" t="s">
        <v>20</v>
      </c>
      <c r="G24" s="403"/>
      <c r="H24" s="403"/>
      <c r="I24" s="406" t="s">
        <v>500</v>
      </c>
      <c r="J24" s="407">
        <v>0</v>
      </c>
      <c r="K24" s="408">
        <v>5.0000000000000001E-3</v>
      </c>
      <c r="L24" s="408">
        <v>3.0000000000000001E-3</v>
      </c>
      <c r="M24" s="408">
        <v>6.5000000000000002E-2</v>
      </c>
      <c r="N24" s="408">
        <v>0</v>
      </c>
      <c r="O24" s="408">
        <v>0.19900000000000001</v>
      </c>
      <c r="P24" s="408">
        <v>4.5999999999999999E-2</v>
      </c>
      <c r="Q24" s="408">
        <v>1.6E-2</v>
      </c>
      <c r="R24" s="408">
        <v>3.3000000000000002E-2</v>
      </c>
      <c r="S24" s="338"/>
      <c r="T24" s="338"/>
      <c r="U24" s="139"/>
      <c r="V24" s="139"/>
      <c r="W24" s="139"/>
      <c r="X24" s="139"/>
      <c r="Y24" s="139"/>
      <c r="Z24" s="139"/>
      <c r="AA24" s="139"/>
      <c r="AB24" s="139"/>
      <c r="AC24" s="139"/>
      <c r="AD24" s="139"/>
      <c r="AE24" s="139"/>
      <c r="AF24" s="139"/>
      <c r="AG24" s="139"/>
      <c r="AH24" s="139"/>
      <c r="AI24" s="139"/>
      <c r="AJ24" s="139"/>
      <c r="AK24" s="139"/>
      <c r="AL24" s="139"/>
      <c r="AM24" s="97"/>
    </row>
    <row r="25" spans="1:39" ht="38.25">
      <c r="A25" s="95" t="s">
        <v>457</v>
      </c>
      <c r="B25" s="97"/>
      <c r="C25" s="95" t="s">
        <v>445</v>
      </c>
      <c r="D25" s="130" t="s">
        <v>499</v>
      </c>
      <c r="E25" s="130" t="s">
        <v>540</v>
      </c>
      <c r="F25" s="322" t="s">
        <v>542</v>
      </c>
      <c r="G25" s="322"/>
      <c r="H25" s="322"/>
      <c r="I25" s="357">
        <v>0</v>
      </c>
      <c r="J25" s="357">
        <v>0</v>
      </c>
      <c r="K25" s="336">
        <v>30.17</v>
      </c>
      <c r="L25" s="130">
        <v>8.4499999999999993</v>
      </c>
      <c r="M25" s="139">
        <v>617.19000000000005</v>
      </c>
      <c r="N25" s="330">
        <v>0</v>
      </c>
      <c r="O25" s="330">
        <v>1547</v>
      </c>
      <c r="P25" s="330">
        <v>195.72</v>
      </c>
      <c r="Q25" s="330">
        <v>101.02</v>
      </c>
      <c r="R25" s="330">
        <v>79.2</v>
      </c>
      <c r="S25" s="338"/>
      <c r="T25" s="338"/>
      <c r="U25" s="139"/>
      <c r="V25" s="139"/>
      <c r="W25" s="139"/>
      <c r="X25" s="139"/>
      <c r="Y25" s="139"/>
      <c r="Z25" s="139"/>
      <c r="AA25" s="139"/>
      <c r="AB25" s="139"/>
      <c r="AC25" s="139"/>
      <c r="AD25" s="139"/>
      <c r="AE25" s="139"/>
      <c r="AF25" s="139"/>
      <c r="AG25" s="139"/>
      <c r="AH25" s="139"/>
      <c r="AI25" s="139"/>
      <c r="AJ25" s="139"/>
      <c r="AK25" s="139"/>
      <c r="AL25" s="139"/>
      <c r="AM25" s="97"/>
    </row>
    <row r="26" spans="1:39" ht="38.25">
      <c r="A26" s="95" t="s">
        <v>457</v>
      </c>
      <c r="B26" s="97"/>
      <c r="C26" s="95" t="s">
        <v>445</v>
      </c>
      <c r="D26" s="130" t="s">
        <v>114</v>
      </c>
      <c r="E26" s="130" t="s">
        <v>20</v>
      </c>
      <c r="F26" s="403" t="s">
        <v>20</v>
      </c>
      <c r="G26" s="267"/>
      <c r="H26" s="267"/>
      <c r="I26" s="409">
        <v>5.0000000000000001E-3</v>
      </c>
      <c r="J26" s="409">
        <v>7.6999999999999999E-2</v>
      </c>
      <c r="K26" s="409">
        <v>0</v>
      </c>
      <c r="L26" s="409">
        <v>0</v>
      </c>
      <c r="M26" s="409">
        <v>0</v>
      </c>
      <c r="N26" s="409">
        <v>0</v>
      </c>
      <c r="O26" s="409">
        <v>0</v>
      </c>
      <c r="P26" s="409">
        <v>0</v>
      </c>
      <c r="Q26" s="409">
        <v>4.0000000000000001E-3</v>
      </c>
      <c r="R26" s="409">
        <v>1.2E-2</v>
      </c>
      <c r="S26" s="338"/>
      <c r="T26" s="338"/>
      <c r="U26" s="139"/>
      <c r="V26" s="162"/>
      <c r="W26" s="139"/>
      <c r="X26" s="162"/>
      <c r="Y26" s="139"/>
      <c r="Z26" s="162"/>
      <c r="AA26" s="139"/>
      <c r="AB26" s="162"/>
      <c r="AC26" s="139"/>
      <c r="AD26" s="162"/>
      <c r="AE26" s="139"/>
      <c r="AF26" s="162"/>
      <c r="AG26" s="139"/>
      <c r="AH26" s="162"/>
      <c r="AI26" s="139"/>
      <c r="AJ26" s="162"/>
      <c r="AK26" s="139"/>
      <c r="AL26" s="139"/>
      <c r="AM26" s="97"/>
    </row>
    <row r="27" spans="1:39" ht="38.25">
      <c r="A27" s="95" t="s">
        <v>457</v>
      </c>
      <c r="B27" s="97"/>
      <c r="C27" s="95" t="s">
        <v>445</v>
      </c>
      <c r="D27" s="130" t="s">
        <v>114</v>
      </c>
      <c r="E27" s="130" t="s">
        <v>540</v>
      </c>
      <c r="F27" s="322" t="s">
        <v>542</v>
      </c>
      <c r="G27" s="130"/>
      <c r="H27" s="130"/>
      <c r="I27" s="358">
        <v>30</v>
      </c>
      <c r="J27" s="358">
        <v>30</v>
      </c>
      <c r="K27" s="358">
        <v>0</v>
      </c>
      <c r="L27" s="358">
        <v>0</v>
      </c>
      <c r="M27" s="358">
        <v>0</v>
      </c>
      <c r="N27" s="358">
        <v>0</v>
      </c>
      <c r="O27" s="358">
        <v>0</v>
      </c>
      <c r="P27" s="358">
        <v>0</v>
      </c>
      <c r="Q27" s="358">
        <v>28.46</v>
      </c>
      <c r="R27" s="358">
        <v>28.46</v>
      </c>
      <c r="S27" s="338"/>
      <c r="T27" s="338"/>
      <c r="U27" s="139"/>
      <c r="V27" s="162"/>
      <c r="W27" s="139"/>
      <c r="X27" s="162"/>
      <c r="Y27" s="139"/>
      <c r="Z27" s="162"/>
      <c r="AA27" s="139"/>
      <c r="AB27" s="162"/>
      <c r="AC27" s="139"/>
      <c r="AD27" s="162"/>
      <c r="AE27" s="139"/>
      <c r="AF27" s="162"/>
      <c r="AG27" s="139"/>
      <c r="AH27" s="162"/>
      <c r="AI27" s="139"/>
      <c r="AJ27" s="162"/>
      <c r="AK27" s="139"/>
      <c r="AL27" s="139"/>
      <c r="AM27" s="97"/>
    </row>
    <row r="28" spans="1:39" ht="38.25">
      <c r="A28" s="95" t="s">
        <v>457</v>
      </c>
      <c r="B28" s="97"/>
      <c r="C28" s="95" t="s">
        <v>445</v>
      </c>
      <c r="D28" s="130" t="s">
        <v>501</v>
      </c>
      <c r="E28" s="130" t="s">
        <v>20</v>
      </c>
      <c r="F28" s="403" t="s">
        <v>20</v>
      </c>
      <c r="G28" s="267"/>
      <c r="H28" s="267"/>
      <c r="I28" s="410">
        <v>0.56899999999999995</v>
      </c>
      <c r="J28" s="410">
        <v>0</v>
      </c>
      <c r="K28" s="410">
        <v>0.69399999999999995</v>
      </c>
      <c r="L28" s="410">
        <v>0.70899999999999996</v>
      </c>
      <c r="M28" s="410">
        <v>0.47299999999999998</v>
      </c>
      <c r="N28" s="410">
        <v>0.32700000000000001</v>
      </c>
      <c r="O28" s="410">
        <v>0.11600000000000001</v>
      </c>
      <c r="P28" s="410">
        <v>0.43099999999999999</v>
      </c>
      <c r="Q28" s="410">
        <v>0.80500000000000005</v>
      </c>
      <c r="R28" s="410">
        <v>0.42399999999999999</v>
      </c>
      <c r="S28" s="338"/>
      <c r="T28" s="338"/>
      <c r="U28" s="139"/>
      <c r="V28" s="139"/>
      <c r="W28" s="139"/>
      <c r="X28" s="139"/>
      <c r="Y28" s="139"/>
      <c r="Z28" s="139"/>
      <c r="AA28" s="139"/>
      <c r="AB28" s="162"/>
      <c r="AC28" s="139"/>
      <c r="AD28" s="162"/>
      <c r="AE28" s="139"/>
      <c r="AF28" s="162"/>
      <c r="AG28" s="139"/>
      <c r="AH28" s="162"/>
      <c r="AI28" s="139"/>
      <c r="AJ28" s="162"/>
      <c r="AK28" s="139"/>
      <c r="AL28" s="139"/>
      <c r="AM28" s="97"/>
    </row>
    <row r="29" spans="1:39" ht="38.25">
      <c r="A29" s="95" t="s">
        <v>457</v>
      </c>
      <c r="B29" s="97"/>
      <c r="C29" s="95" t="s">
        <v>445</v>
      </c>
      <c r="D29" s="130" t="s">
        <v>501</v>
      </c>
      <c r="E29" s="130" t="s">
        <v>540</v>
      </c>
      <c r="F29" s="322" t="s">
        <v>542</v>
      </c>
      <c r="G29" s="130"/>
      <c r="H29" s="130"/>
      <c r="I29" s="355">
        <v>3560</v>
      </c>
      <c r="J29" s="359">
        <v>0</v>
      </c>
      <c r="K29" s="354">
        <v>4538.26</v>
      </c>
      <c r="L29" s="162">
        <v>1852.24</v>
      </c>
      <c r="M29" s="329">
        <v>4482.33</v>
      </c>
      <c r="N29" s="329">
        <v>1542.97</v>
      </c>
      <c r="O29" s="329">
        <v>898.18</v>
      </c>
      <c r="P29" s="329">
        <v>1843.29</v>
      </c>
      <c r="Q29" s="329">
        <v>5147.41</v>
      </c>
      <c r="R29" s="329">
        <v>1005.12</v>
      </c>
      <c r="S29" s="338"/>
      <c r="T29" s="338"/>
      <c r="U29" s="139"/>
      <c r="V29" s="139"/>
      <c r="W29" s="139"/>
      <c r="X29" s="139"/>
      <c r="Y29" s="139"/>
      <c r="Z29" s="139"/>
      <c r="AA29" s="139"/>
      <c r="AB29" s="162"/>
      <c r="AC29" s="139"/>
      <c r="AD29" s="162"/>
      <c r="AE29" s="139"/>
      <c r="AF29" s="162"/>
      <c r="AG29" s="139"/>
      <c r="AH29" s="162"/>
      <c r="AI29" s="139"/>
      <c r="AJ29" s="162"/>
      <c r="AK29" s="139"/>
      <c r="AL29" s="139"/>
      <c r="AM29" s="97"/>
    </row>
    <row r="30" spans="1:39" ht="38.25">
      <c r="A30" s="95" t="s">
        <v>457</v>
      </c>
      <c r="B30" s="97"/>
      <c r="C30" s="95" t="s">
        <v>445</v>
      </c>
      <c r="D30" s="130" t="s">
        <v>502</v>
      </c>
      <c r="E30" s="130" t="s">
        <v>20</v>
      </c>
      <c r="F30" s="403" t="s">
        <v>20</v>
      </c>
      <c r="G30" s="267"/>
      <c r="H30" s="267"/>
      <c r="I30" s="410">
        <v>8.0000000000000002E-3</v>
      </c>
      <c r="J30" s="410">
        <v>0.106</v>
      </c>
      <c r="K30" s="410">
        <v>8.9999999999999993E-3</v>
      </c>
      <c r="L30" s="410">
        <v>1.6E-2</v>
      </c>
      <c r="M30" s="410">
        <v>1.6E-2</v>
      </c>
      <c r="N30" s="410">
        <v>2.7E-2</v>
      </c>
      <c r="O30" s="410">
        <v>1E-3</v>
      </c>
      <c r="P30" s="410">
        <v>1E-3</v>
      </c>
      <c r="Q30" s="410">
        <v>3.7999999999999999E-2</v>
      </c>
      <c r="R30" s="410">
        <v>7.4999999999999997E-2</v>
      </c>
      <c r="S30" s="337"/>
      <c r="T30" s="337"/>
      <c r="U30" s="139"/>
      <c r="V30" s="139"/>
      <c r="W30" s="139"/>
      <c r="X30" s="139"/>
      <c r="Y30" s="139"/>
      <c r="Z30" s="139"/>
      <c r="AA30" s="139"/>
      <c r="AB30" s="162"/>
      <c r="AC30" s="139"/>
      <c r="AD30" s="162"/>
      <c r="AE30" s="139"/>
      <c r="AF30" s="162"/>
      <c r="AG30" s="139"/>
      <c r="AH30" s="162"/>
      <c r="AI30" s="139"/>
      <c r="AJ30" s="162"/>
      <c r="AK30" s="139"/>
      <c r="AL30" s="139"/>
      <c r="AM30" s="97"/>
    </row>
    <row r="31" spans="1:39" ht="38.25">
      <c r="A31" s="95" t="s">
        <v>457</v>
      </c>
      <c r="B31" s="97"/>
      <c r="C31" s="95" t="s">
        <v>445</v>
      </c>
      <c r="D31" s="130" t="s">
        <v>502</v>
      </c>
      <c r="E31" s="130" t="s">
        <v>540</v>
      </c>
      <c r="F31" s="322" t="s">
        <v>542</v>
      </c>
      <c r="G31" s="130"/>
      <c r="H31" s="130"/>
      <c r="I31" s="360">
        <v>48.3</v>
      </c>
      <c r="J31" s="359">
        <v>40.89</v>
      </c>
      <c r="K31" s="359">
        <v>57.79</v>
      </c>
      <c r="L31" s="359">
        <v>41.72</v>
      </c>
      <c r="M31" s="359">
        <v>154.30000000000001</v>
      </c>
      <c r="N31" s="359">
        <v>127.64</v>
      </c>
      <c r="O31" s="359">
        <v>6.7</v>
      </c>
      <c r="P31" s="359">
        <v>4.1900000000000004</v>
      </c>
      <c r="Q31" s="359">
        <v>241.68</v>
      </c>
      <c r="R31" s="359">
        <v>177.03</v>
      </c>
      <c r="S31" s="337"/>
      <c r="T31" s="337"/>
      <c r="U31" s="139"/>
      <c r="V31" s="139"/>
      <c r="W31" s="139"/>
      <c r="X31" s="139"/>
      <c r="Y31" s="139"/>
      <c r="Z31" s="139"/>
      <c r="AA31" s="139"/>
      <c r="AB31" s="162"/>
      <c r="AC31" s="139"/>
      <c r="AD31" s="162"/>
      <c r="AE31" s="139"/>
      <c r="AF31" s="162"/>
      <c r="AG31" s="139"/>
      <c r="AH31" s="162"/>
      <c r="AI31" s="139"/>
      <c r="AJ31" s="162"/>
      <c r="AK31" s="139"/>
      <c r="AL31" s="139"/>
      <c r="AM31" s="97"/>
    </row>
    <row r="32" spans="1:39" ht="38.25">
      <c r="A32" s="95" t="s">
        <v>457</v>
      </c>
      <c r="B32" s="97"/>
      <c r="C32" s="95" t="s">
        <v>445</v>
      </c>
      <c r="D32" s="130" t="s">
        <v>503</v>
      </c>
      <c r="E32" s="130" t="s">
        <v>20</v>
      </c>
      <c r="F32" s="403" t="s">
        <v>20</v>
      </c>
      <c r="G32" s="403"/>
      <c r="H32" s="403"/>
      <c r="I32" s="410">
        <v>0</v>
      </c>
      <c r="J32" s="410">
        <v>0</v>
      </c>
      <c r="K32" s="410">
        <v>0</v>
      </c>
      <c r="L32" s="410">
        <v>0</v>
      </c>
      <c r="M32" s="410">
        <v>0</v>
      </c>
      <c r="N32" s="410">
        <v>0</v>
      </c>
      <c r="O32" s="410">
        <v>0</v>
      </c>
      <c r="P32" s="410">
        <v>0</v>
      </c>
      <c r="Q32" s="410">
        <v>1.2999999999999999E-2</v>
      </c>
      <c r="R32" s="410">
        <v>1.0999999999999999E-2</v>
      </c>
      <c r="S32" s="337"/>
      <c r="T32" s="337"/>
      <c r="U32" s="139"/>
      <c r="V32" s="108"/>
      <c r="W32" s="139"/>
      <c r="X32" s="108"/>
      <c r="Y32" s="139"/>
      <c r="Z32" s="108"/>
      <c r="AA32" s="139"/>
      <c r="AB32" s="139"/>
      <c r="AC32" s="139"/>
      <c r="AD32" s="139"/>
      <c r="AE32" s="139"/>
      <c r="AF32" s="139"/>
      <c r="AG32" s="139"/>
      <c r="AH32" s="139"/>
      <c r="AI32" s="139"/>
      <c r="AJ32" s="139"/>
      <c r="AK32" s="139"/>
      <c r="AL32" s="139"/>
      <c r="AM32" s="96"/>
    </row>
    <row r="33" spans="1:39" ht="38.25">
      <c r="A33" s="95" t="s">
        <v>457</v>
      </c>
      <c r="B33" s="97"/>
      <c r="C33" s="95" t="s">
        <v>445</v>
      </c>
      <c r="D33" s="130" t="s">
        <v>503</v>
      </c>
      <c r="E33" s="130" t="s">
        <v>540</v>
      </c>
      <c r="F33" s="322" t="s">
        <v>542</v>
      </c>
      <c r="G33" s="130"/>
      <c r="H33" s="130"/>
      <c r="I33" s="359">
        <v>0</v>
      </c>
      <c r="J33" s="359">
        <v>0</v>
      </c>
      <c r="K33" s="359">
        <v>0</v>
      </c>
      <c r="L33" s="359">
        <v>0</v>
      </c>
      <c r="M33" s="359">
        <v>0</v>
      </c>
      <c r="N33" s="359">
        <v>0</v>
      </c>
      <c r="O33" s="359">
        <v>0</v>
      </c>
      <c r="P33" s="359">
        <v>0</v>
      </c>
      <c r="Q33" s="359">
        <v>84.19</v>
      </c>
      <c r="R33" s="359">
        <v>26.45</v>
      </c>
      <c r="S33" s="337"/>
      <c r="T33" s="337"/>
      <c r="U33" s="139"/>
      <c r="V33" s="108"/>
      <c r="W33" s="139"/>
      <c r="X33" s="108"/>
      <c r="Y33" s="139"/>
      <c r="Z33" s="108"/>
      <c r="AA33" s="139"/>
      <c r="AB33" s="139"/>
      <c r="AC33" s="139"/>
      <c r="AD33" s="139"/>
      <c r="AE33" s="139"/>
      <c r="AF33" s="139"/>
      <c r="AG33" s="139"/>
      <c r="AH33" s="139"/>
      <c r="AI33" s="139"/>
      <c r="AJ33" s="139"/>
      <c r="AK33" s="139"/>
      <c r="AL33" s="139"/>
      <c r="AM33" s="96"/>
    </row>
    <row r="34" spans="1:39" ht="38.25">
      <c r="A34" s="95" t="s">
        <v>457</v>
      </c>
      <c r="B34" s="97"/>
      <c r="C34" s="95" t="s">
        <v>445</v>
      </c>
      <c r="D34" s="97" t="s">
        <v>23</v>
      </c>
      <c r="E34" s="108" t="s">
        <v>540</v>
      </c>
      <c r="F34" s="322" t="s">
        <v>542</v>
      </c>
      <c r="G34" s="130"/>
      <c r="H34" s="130"/>
      <c r="I34" s="362">
        <f>SUM(I19,I21,I23,I25,I27,I29,I31,I33)</f>
        <v>6253.52</v>
      </c>
      <c r="J34" s="362">
        <f t="shared" ref="J34:R34" si="0">SUM(J19,J21,J23,J25,J27,J29,J31,J33)</f>
        <v>387.53999999999996</v>
      </c>
      <c r="K34" s="362">
        <f t="shared" si="0"/>
        <v>6536.09</v>
      </c>
      <c r="L34" s="362">
        <f t="shared" si="0"/>
        <v>2613.2099999999996</v>
      </c>
      <c r="M34" s="362">
        <f t="shared" si="0"/>
        <v>9479.34</v>
      </c>
      <c r="N34" s="362">
        <f t="shared" si="0"/>
        <v>4717.09</v>
      </c>
      <c r="O34" s="362">
        <f t="shared" si="0"/>
        <v>7775.7500000000009</v>
      </c>
      <c r="P34" s="362">
        <f t="shared" si="0"/>
        <v>4281.6799999999994</v>
      </c>
      <c r="Q34" s="362">
        <f t="shared" si="0"/>
        <v>6393.9299999999994</v>
      </c>
      <c r="R34" s="362">
        <f t="shared" si="0"/>
        <v>2369.58</v>
      </c>
      <c r="S34" s="139"/>
      <c r="T34" s="108"/>
      <c r="U34" s="139"/>
      <c r="V34" s="324"/>
      <c r="W34" s="139"/>
      <c r="X34" s="108"/>
      <c r="Y34" s="139"/>
      <c r="Z34" s="108"/>
      <c r="AA34" s="139"/>
      <c r="AB34" s="139"/>
      <c r="AC34" s="139"/>
      <c r="AD34" s="139"/>
      <c r="AE34" s="139"/>
      <c r="AF34" s="139"/>
      <c r="AG34" s="139"/>
      <c r="AH34" s="139"/>
      <c r="AI34" s="139"/>
      <c r="AJ34" s="139"/>
      <c r="AK34" s="139"/>
      <c r="AL34" s="139"/>
      <c r="AM34" s="96"/>
    </row>
    <row r="35" spans="1:39">
      <c r="A35" s="96"/>
      <c r="B35" s="96"/>
      <c r="C35" s="96"/>
      <c r="D35" s="97"/>
      <c r="E35" s="130"/>
      <c r="F35" s="322"/>
      <c r="G35" s="322"/>
      <c r="H35" s="322"/>
      <c r="I35" s="322"/>
      <c r="J35" s="322"/>
      <c r="K35" s="322"/>
      <c r="L35" s="322"/>
      <c r="M35" s="322"/>
      <c r="N35" s="322"/>
      <c r="O35" s="322"/>
      <c r="P35" s="322"/>
      <c r="Q35" s="322"/>
      <c r="R35" s="322"/>
      <c r="S35" s="139"/>
      <c r="T35" s="325"/>
      <c r="U35" s="139"/>
      <c r="V35" s="325"/>
      <c r="W35" s="139"/>
      <c r="X35" s="325"/>
      <c r="Y35" s="139"/>
      <c r="Z35" s="325"/>
      <c r="AA35" s="139"/>
      <c r="AB35" s="325"/>
      <c r="AC35" s="139"/>
      <c r="AD35" s="325"/>
      <c r="AE35" s="139"/>
      <c r="AF35" s="325"/>
      <c r="AG35" s="139"/>
      <c r="AH35" s="325"/>
      <c r="AI35" s="139"/>
      <c r="AJ35" s="325"/>
      <c r="AK35" s="139"/>
      <c r="AL35" s="139"/>
      <c r="AM35" s="139"/>
    </row>
    <row r="36" spans="1:39">
      <c r="A36" s="96"/>
      <c r="B36" s="96"/>
      <c r="C36" s="96"/>
      <c r="D36" s="97"/>
      <c r="E36" s="130"/>
      <c r="F36" s="130"/>
      <c r="G36" s="139"/>
      <c r="H36" s="139"/>
      <c r="I36" s="139"/>
      <c r="J36" s="139"/>
      <c r="K36" s="139"/>
      <c r="L36" s="139"/>
      <c r="M36" s="139"/>
      <c r="N36" s="139"/>
      <c r="O36" s="139"/>
      <c r="P36" s="139"/>
      <c r="Q36" s="139"/>
      <c r="R36" s="139"/>
      <c r="S36" s="139"/>
      <c r="T36" s="325"/>
      <c r="U36" s="139"/>
      <c r="V36" s="325"/>
      <c r="W36" s="139"/>
      <c r="X36" s="325"/>
      <c r="Y36" s="139"/>
      <c r="Z36" s="325"/>
      <c r="AA36" s="139"/>
      <c r="AB36" s="325"/>
      <c r="AC36" s="139"/>
      <c r="AD36" s="325"/>
      <c r="AE36" s="139"/>
      <c r="AF36" s="325"/>
      <c r="AG36" s="139"/>
      <c r="AH36" s="325"/>
      <c r="AI36" s="139"/>
      <c r="AJ36" s="325"/>
      <c r="AK36" s="139"/>
      <c r="AL36" s="139"/>
      <c r="AM36" s="139"/>
    </row>
    <row r="37" spans="1:39">
      <c r="A37" s="97"/>
      <c r="B37" s="97"/>
      <c r="C37" s="97"/>
      <c r="D37" s="130"/>
      <c r="E37" s="130"/>
      <c r="F37" s="130"/>
      <c r="G37" s="130"/>
      <c r="H37" s="139"/>
      <c r="I37" s="326"/>
      <c r="J37" s="326"/>
      <c r="K37" s="326"/>
      <c r="L37" s="326"/>
      <c r="M37" s="327"/>
      <c r="N37" s="327"/>
      <c r="O37" s="327"/>
      <c r="P37" s="327"/>
      <c r="Q37" s="327"/>
      <c r="R37" s="327"/>
      <c r="S37" s="139"/>
      <c r="T37" s="139"/>
      <c r="U37" s="139"/>
      <c r="V37" s="139"/>
      <c r="W37" s="139"/>
      <c r="X37" s="139"/>
      <c r="Y37" s="139"/>
      <c r="Z37" s="139"/>
      <c r="AA37" s="139"/>
      <c r="AB37" s="139"/>
      <c r="AC37" s="139"/>
      <c r="AD37" s="139"/>
      <c r="AE37" s="139"/>
      <c r="AF37" s="139"/>
      <c r="AG37" s="139"/>
      <c r="AH37" s="139"/>
      <c r="AI37" s="139"/>
      <c r="AJ37" s="139"/>
      <c r="AK37" s="139"/>
      <c r="AL37" s="139"/>
      <c r="AM37" s="97"/>
    </row>
    <row r="38" spans="1:39">
      <c r="A38" s="97"/>
      <c r="B38" s="97"/>
      <c r="C38" s="97"/>
      <c r="D38" s="130"/>
      <c r="E38" s="130"/>
      <c r="F38" s="322"/>
      <c r="G38" s="130"/>
      <c r="H38" s="139"/>
      <c r="I38" s="328"/>
      <c r="J38" s="328"/>
      <c r="K38" s="328"/>
      <c r="L38" s="328"/>
      <c r="M38" s="328"/>
      <c r="N38" s="328"/>
      <c r="O38" s="328"/>
      <c r="P38" s="328"/>
      <c r="Q38" s="328"/>
      <c r="R38" s="328"/>
      <c r="S38" s="139"/>
      <c r="T38" s="139"/>
      <c r="U38" s="139"/>
      <c r="V38" s="139"/>
      <c r="W38" s="139"/>
      <c r="X38" s="139"/>
      <c r="Y38" s="139"/>
      <c r="Z38" s="139"/>
      <c r="AA38" s="139"/>
      <c r="AB38" s="139"/>
      <c r="AC38" s="139"/>
      <c r="AD38" s="139"/>
      <c r="AE38" s="139"/>
      <c r="AF38" s="139"/>
      <c r="AG38" s="139"/>
      <c r="AH38" s="139"/>
      <c r="AI38" s="139"/>
      <c r="AJ38" s="139"/>
      <c r="AK38" s="139"/>
      <c r="AL38" s="139"/>
      <c r="AM38" s="97"/>
    </row>
    <row r="39" spans="1:39">
      <c r="A39" s="97"/>
      <c r="B39" s="97"/>
      <c r="C39" s="97"/>
      <c r="D39" s="130"/>
      <c r="E39" s="130"/>
      <c r="F39" s="356"/>
      <c r="J39" s="361"/>
      <c r="P39" s="329"/>
      <c r="Q39" s="329"/>
      <c r="R39" s="329"/>
      <c r="S39" s="139"/>
      <c r="T39" s="139"/>
      <c r="U39" s="139"/>
      <c r="V39" s="139"/>
      <c r="W39" s="139"/>
      <c r="X39" s="139"/>
      <c r="Y39" s="139"/>
      <c r="Z39" s="139"/>
      <c r="AA39" s="139"/>
      <c r="AB39" s="139"/>
      <c r="AC39" s="139"/>
      <c r="AD39" s="139"/>
      <c r="AE39" s="139"/>
      <c r="AF39" s="139"/>
      <c r="AG39" s="139"/>
      <c r="AH39" s="139"/>
      <c r="AI39" s="139"/>
      <c r="AJ39" s="139"/>
      <c r="AK39" s="139"/>
      <c r="AL39" s="139"/>
      <c r="AM39" s="97"/>
    </row>
    <row r="40" spans="1:39">
      <c r="A40" s="97"/>
      <c r="B40" s="97"/>
      <c r="C40" s="97"/>
      <c r="D40" s="130"/>
      <c r="E40" s="130"/>
      <c r="F40" s="322"/>
      <c r="G40" s="130"/>
      <c r="H40" s="139"/>
      <c r="I40" s="328"/>
      <c r="J40" s="328"/>
      <c r="K40" s="328"/>
      <c r="L40" s="328"/>
      <c r="M40" s="328"/>
      <c r="N40" s="328"/>
      <c r="O40" s="328"/>
      <c r="P40" s="328"/>
      <c r="Q40" s="328"/>
      <c r="R40" s="328"/>
      <c r="S40" s="139"/>
      <c r="T40" s="139"/>
      <c r="U40" s="139"/>
      <c r="V40" s="139"/>
      <c r="W40" s="139"/>
      <c r="X40" s="139"/>
      <c r="Y40" s="139"/>
      <c r="Z40" s="139"/>
      <c r="AA40" s="139"/>
      <c r="AB40" s="139"/>
      <c r="AC40" s="139"/>
      <c r="AD40" s="139"/>
      <c r="AE40" s="139"/>
      <c r="AF40" s="139"/>
      <c r="AG40" s="139"/>
      <c r="AH40" s="139"/>
      <c r="AI40" s="139"/>
      <c r="AJ40" s="139"/>
      <c r="AK40" s="139"/>
      <c r="AL40" s="139"/>
      <c r="AM40" s="97"/>
    </row>
    <row r="41" spans="1:39">
      <c r="A41" s="97"/>
      <c r="B41" s="97"/>
      <c r="C41" s="97"/>
      <c r="D41" s="130"/>
      <c r="E41" s="130"/>
      <c r="F41" s="353"/>
      <c r="G41" s="130"/>
      <c r="H41" s="139"/>
      <c r="I41" s="330"/>
      <c r="J41" s="330"/>
      <c r="K41" s="330"/>
      <c r="L41" s="330"/>
      <c r="M41" s="330"/>
      <c r="N41" s="330"/>
      <c r="O41" s="330"/>
      <c r="P41" s="330"/>
      <c r="Q41" s="330"/>
      <c r="R41" s="330"/>
      <c r="S41" s="139"/>
      <c r="T41" s="139"/>
      <c r="U41" s="139"/>
      <c r="V41" s="139"/>
      <c r="W41" s="139"/>
      <c r="X41" s="139"/>
      <c r="Y41" s="139"/>
      <c r="Z41" s="139"/>
      <c r="AA41" s="139"/>
      <c r="AB41" s="139"/>
      <c r="AC41" s="139"/>
      <c r="AD41" s="139"/>
      <c r="AE41" s="139"/>
      <c r="AF41" s="139"/>
      <c r="AG41" s="139"/>
      <c r="AH41" s="139"/>
      <c r="AI41" s="139"/>
      <c r="AJ41" s="139"/>
      <c r="AK41" s="139"/>
      <c r="AL41" s="139"/>
      <c r="AM41" s="97"/>
    </row>
    <row r="42" spans="1:39">
      <c r="A42" s="97"/>
      <c r="B42" s="97"/>
      <c r="C42" s="97"/>
      <c r="D42" s="130"/>
      <c r="E42" s="130"/>
      <c r="F42" s="322"/>
      <c r="G42" s="130"/>
      <c r="H42" s="139"/>
      <c r="I42" s="224"/>
      <c r="J42" s="224"/>
      <c r="K42" s="224"/>
      <c r="L42" s="224"/>
      <c r="M42" s="224"/>
      <c r="N42" s="224"/>
      <c r="O42" s="224"/>
      <c r="P42" s="224"/>
      <c r="Q42" s="224"/>
      <c r="R42" s="224"/>
      <c r="S42" s="139"/>
      <c r="T42" s="139"/>
      <c r="U42" s="139"/>
      <c r="V42" s="139"/>
      <c r="W42" s="139"/>
      <c r="X42" s="139"/>
      <c r="Y42" s="139"/>
      <c r="Z42" s="139"/>
      <c r="AA42" s="139"/>
      <c r="AB42" s="139"/>
      <c r="AC42" s="139"/>
      <c r="AD42" s="139"/>
      <c r="AE42" s="139"/>
      <c r="AF42" s="139"/>
      <c r="AG42" s="139"/>
      <c r="AH42" s="139"/>
      <c r="AI42" s="139"/>
      <c r="AJ42" s="139"/>
      <c r="AK42" s="139"/>
      <c r="AL42" s="139"/>
      <c r="AM42" s="97"/>
    </row>
    <row r="43" spans="1:39">
      <c r="A43" s="97"/>
      <c r="B43" s="97"/>
      <c r="C43" s="97"/>
      <c r="D43" s="130"/>
      <c r="E43" s="130"/>
      <c r="F43" s="130"/>
      <c r="G43" s="130"/>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97"/>
    </row>
    <row r="44" spans="1:39">
      <c r="A44" s="97"/>
      <c r="B44" s="97"/>
      <c r="C44" s="97"/>
      <c r="D44" s="130"/>
      <c r="E44" s="130"/>
      <c r="F44" s="322"/>
      <c r="G44" s="130"/>
      <c r="H44" s="139"/>
      <c r="I44" s="331"/>
      <c r="J44" s="331"/>
      <c r="K44" s="224"/>
      <c r="L44" s="224"/>
      <c r="M44" s="224"/>
      <c r="N44" s="224"/>
      <c r="O44" s="224"/>
      <c r="P44" s="224"/>
      <c r="Q44" s="224"/>
      <c r="R44" s="224"/>
      <c r="S44" s="139"/>
      <c r="T44" s="139"/>
      <c r="U44" s="139"/>
      <c r="V44" s="139"/>
      <c r="W44" s="139"/>
      <c r="X44" s="139"/>
      <c r="Y44" s="139"/>
      <c r="Z44" s="139"/>
      <c r="AA44" s="139"/>
      <c r="AB44" s="139"/>
      <c r="AC44" s="139"/>
      <c r="AD44" s="139"/>
      <c r="AE44" s="139"/>
      <c r="AF44" s="139"/>
      <c r="AG44" s="139"/>
      <c r="AH44" s="139"/>
      <c r="AI44" s="139"/>
      <c r="AJ44" s="139"/>
      <c r="AK44" s="139"/>
      <c r="AL44" s="139"/>
      <c r="AM44" s="97"/>
    </row>
    <row r="45" spans="1:39">
      <c r="A45" s="155"/>
      <c r="B45" s="159"/>
      <c r="C45" s="159"/>
      <c r="D45" s="130"/>
      <c r="E45" s="130"/>
      <c r="F45" s="139"/>
      <c r="G45" s="139"/>
      <c r="H45" s="139"/>
      <c r="I45" s="139"/>
      <c r="J45" s="139"/>
      <c r="K45" s="139"/>
      <c r="L45" s="139"/>
      <c r="M45" s="139"/>
      <c r="N45" s="139"/>
      <c r="O45" s="139"/>
      <c r="P45" s="139"/>
      <c r="Q45" s="139"/>
      <c r="R45" s="139"/>
      <c r="S45" s="139"/>
      <c r="T45" s="139"/>
      <c r="U45" s="139"/>
      <c r="V45" s="139"/>
      <c r="W45" s="327"/>
      <c r="X45" s="327"/>
      <c r="Y45" s="327"/>
      <c r="Z45" s="327"/>
      <c r="AA45" s="327"/>
      <c r="AB45" s="327"/>
      <c r="AC45" s="327"/>
      <c r="AD45" s="327"/>
      <c r="AE45" s="327"/>
      <c r="AF45" s="327"/>
      <c r="AG45" s="139"/>
      <c r="AH45" s="139"/>
      <c r="AI45" s="139"/>
      <c r="AJ45" s="139"/>
      <c r="AK45" s="139"/>
      <c r="AL45" s="139"/>
      <c r="AM45" s="159"/>
    </row>
    <row r="46" spans="1:39">
      <c r="A46" s="155"/>
      <c r="B46" s="159"/>
      <c r="C46" s="159"/>
      <c r="D46" s="130"/>
      <c r="E46" s="130"/>
      <c r="F46" s="350"/>
      <c r="G46" s="349"/>
      <c r="H46" s="349"/>
      <c r="I46" s="349"/>
      <c r="J46" s="349"/>
      <c r="K46" s="349"/>
      <c r="L46" s="349"/>
      <c r="M46" s="349"/>
      <c r="N46" s="349"/>
      <c r="O46" s="349"/>
      <c r="P46" s="349"/>
      <c r="Q46" s="349"/>
      <c r="R46" s="139"/>
      <c r="S46" s="139"/>
      <c r="T46" s="139"/>
      <c r="U46" s="139"/>
      <c r="V46" s="139"/>
      <c r="W46" s="328"/>
      <c r="X46" s="328"/>
      <c r="Y46" s="328"/>
      <c r="Z46" s="328"/>
      <c r="AA46" s="328"/>
      <c r="AB46" s="328"/>
      <c r="AC46" s="328"/>
      <c r="AD46" s="328"/>
      <c r="AE46" s="328"/>
      <c r="AF46" s="328"/>
      <c r="AG46" s="139"/>
      <c r="AH46" s="139"/>
      <c r="AI46" s="139"/>
      <c r="AJ46" s="139"/>
      <c r="AK46" s="139"/>
      <c r="AL46" s="139"/>
      <c r="AM46" s="159"/>
    </row>
    <row r="47" spans="1:39">
      <c r="A47" s="155"/>
      <c r="B47" s="159"/>
      <c r="C47" s="159"/>
      <c r="D47" s="130"/>
      <c r="E47" s="130"/>
      <c r="F47" s="348" t="s">
        <v>541</v>
      </c>
      <c r="G47" s="139"/>
      <c r="H47" s="139"/>
      <c r="I47" s="139"/>
      <c r="J47" s="139"/>
      <c r="K47" s="139"/>
      <c r="L47" s="139"/>
      <c r="M47" s="139"/>
      <c r="N47" s="139"/>
      <c r="O47" s="139"/>
      <c r="P47" s="139"/>
      <c r="Q47" s="139"/>
      <c r="R47" s="139"/>
      <c r="S47" s="139"/>
      <c r="T47" s="139"/>
      <c r="U47" s="139"/>
      <c r="V47" s="139"/>
      <c r="W47" s="326"/>
      <c r="X47" s="326"/>
      <c r="Y47" s="326"/>
      <c r="Z47" s="326"/>
      <c r="AA47" s="326"/>
      <c r="AB47" s="327"/>
      <c r="AC47" s="327"/>
      <c r="AD47" s="327"/>
      <c r="AE47" s="327"/>
      <c r="AF47" s="327"/>
      <c r="AG47" s="139"/>
      <c r="AH47" s="139"/>
      <c r="AI47" s="139"/>
      <c r="AJ47" s="139"/>
      <c r="AK47" s="139"/>
      <c r="AL47" s="139"/>
      <c r="AM47" s="159"/>
    </row>
    <row r="48" spans="1:39">
      <c r="A48" s="155"/>
      <c r="B48" s="159"/>
      <c r="C48" s="159"/>
      <c r="D48" s="130"/>
      <c r="E48" s="130"/>
      <c r="F48" s="322"/>
      <c r="G48" s="139"/>
      <c r="H48" s="139"/>
      <c r="I48" s="139"/>
      <c r="J48" s="139"/>
      <c r="K48" s="139"/>
      <c r="L48" s="139"/>
      <c r="M48" s="139"/>
      <c r="N48" s="139"/>
      <c r="O48" s="139"/>
      <c r="P48" s="139"/>
      <c r="Q48" s="139"/>
      <c r="R48" s="139"/>
      <c r="S48" s="139"/>
      <c r="T48" s="139"/>
      <c r="U48" s="139"/>
      <c r="V48" s="139"/>
      <c r="W48" s="328"/>
      <c r="X48" s="328"/>
      <c r="Y48" s="328"/>
      <c r="Z48" s="328"/>
      <c r="AA48" s="328"/>
      <c r="AB48" s="328"/>
      <c r="AC48" s="328"/>
      <c r="AD48" s="328"/>
      <c r="AE48" s="328"/>
      <c r="AF48" s="328"/>
      <c r="AG48" s="139"/>
      <c r="AH48" s="139"/>
      <c r="AI48" s="139"/>
      <c r="AJ48" s="139"/>
      <c r="AK48" s="139"/>
      <c r="AL48" s="139"/>
      <c r="AM48" s="159"/>
    </row>
    <row r="49" spans="1:39">
      <c r="A49" s="155"/>
      <c r="B49" s="159"/>
      <c r="C49" s="159"/>
      <c r="D49" s="130"/>
      <c r="E49" s="130"/>
      <c r="F49" s="139"/>
      <c r="G49" s="139"/>
      <c r="H49" s="139"/>
      <c r="I49" s="139"/>
      <c r="J49" s="139"/>
      <c r="K49" s="139"/>
      <c r="L49" s="139"/>
      <c r="M49" s="139"/>
      <c r="N49" s="139"/>
      <c r="O49" s="139"/>
      <c r="P49" s="139"/>
      <c r="Q49" s="139"/>
      <c r="R49" s="139"/>
      <c r="S49" s="139"/>
      <c r="T49" s="139"/>
      <c r="U49" s="139"/>
      <c r="V49" s="139"/>
      <c r="W49" s="326"/>
      <c r="X49" s="326"/>
      <c r="Y49" s="326"/>
      <c r="Z49" s="326"/>
      <c r="AA49" s="326"/>
      <c r="AB49" s="327"/>
      <c r="AC49" s="327"/>
      <c r="AD49" s="327"/>
      <c r="AE49" s="327"/>
      <c r="AF49" s="327"/>
      <c r="AG49" s="139"/>
      <c r="AH49" s="139"/>
      <c r="AI49" s="139"/>
      <c r="AJ49" s="139"/>
      <c r="AK49" s="139"/>
      <c r="AL49" s="139"/>
      <c r="AM49" s="159"/>
    </row>
    <row r="50" spans="1:39">
      <c r="A50" s="155"/>
      <c r="B50" s="159"/>
      <c r="C50" s="159"/>
      <c r="D50" s="130"/>
      <c r="E50" s="130"/>
      <c r="F50" s="322"/>
      <c r="G50" s="139"/>
      <c r="H50" s="139"/>
      <c r="I50" s="139"/>
      <c r="J50" s="139"/>
      <c r="K50" s="139"/>
      <c r="L50" s="139"/>
      <c r="M50" s="139"/>
      <c r="N50" s="139"/>
      <c r="O50" s="139"/>
      <c r="P50" s="139"/>
      <c r="Q50" s="139"/>
      <c r="R50" s="139"/>
      <c r="S50" s="139"/>
      <c r="T50" s="139"/>
      <c r="U50" s="139"/>
      <c r="V50" s="139"/>
      <c r="W50" s="224"/>
      <c r="X50" s="224"/>
      <c r="Y50" s="224"/>
      <c r="Z50" s="224"/>
      <c r="AA50" s="224"/>
      <c r="AB50" s="224"/>
      <c r="AC50" s="224"/>
      <c r="AD50" s="224"/>
      <c r="AE50" s="224"/>
      <c r="AF50" s="224"/>
      <c r="AG50" s="139"/>
      <c r="AH50" s="139"/>
      <c r="AI50" s="139"/>
      <c r="AJ50" s="139"/>
      <c r="AK50" s="139"/>
      <c r="AL50" s="139"/>
      <c r="AM50" s="159"/>
    </row>
    <row r="51" spans="1:39">
      <c r="D51" s="188"/>
    </row>
  </sheetData>
  <mergeCells count="16">
    <mergeCell ref="Q1:R1"/>
    <mergeCell ref="G1:H1"/>
    <mergeCell ref="I1:J1"/>
    <mergeCell ref="K1:L1"/>
    <mergeCell ref="M1:N1"/>
    <mergeCell ref="O1:P1"/>
    <mergeCell ref="AE1:AF1"/>
    <mergeCell ref="AG1:AH1"/>
    <mergeCell ref="AI1:AJ1"/>
    <mergeCell ref="AK1:AL1"/>
    <mergeCell ref="S1:T1"/>
    <mergeCell ref="U1:V1"/>
    <mergeCell ref="W1:X1"/>
    <mergeCell ref="Y1:Z1"/>
    <mergeCell ref="AA1:AB1"/>
    <mergeCell ref="AC1:A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M31"/>
  <sheetViews>
    <sheetView zoomScaleNormal="100" zoomScalePageLayoutView="70" workbookViewId="0">
      <selection activeCell="K13" sqref="K13:L13"/>
    </sheetView>
  </sheetViews>
  <sheetFormatPr defaultColWidth="8.85546875" defaultRowHeight="15"/>
  <cols>
    <col min="1" max="1" width="28.85546875" style="64" customWidth="1"/>
    <col min="2" max="3" width="29" style="64" customWidth="1"/>
    <col min="4" max="4" width="35.7109375" style="64" customWidth="1"/>
    <col min="5" max="5" width="17" style="64" customWidth="1"/>
    <col min="6" max="18" width="14.85546875" style="64" customWidth="1"/>
    <col min="19" max="19" width="15" style="64" customWidth="1"/>
    <col min="20" max="20" width="13.85546875" style="64" customWidth="1"/>
    <col min="21" max="22" width="9.42578125" style="64" customWidth="1"/>
    <col min="23" max="23" width="8.85546875" style="64"/>
    <col min="24" max="24" width="10.140625" style="64" bestFit="1" customWidth="1"/>
    <col min="25" max="25" width="8.85546875" style="64"/>
    <col min="26" max="26" width="10.140625" style="64" bestFit="1" customWidth="1"/>
    <col min="27" max="27" width="8.85546875" style="64"/>
    <col min="28" max="28" width="10.140625" style="64" bestFit="1" customWidth="1"/>
    <col min="29" max="29" width="8.85546875" style="64"/>
    <col min="30" max="30" width="10.140625" style="64" bestFit="1" customWidth="1"/>
    <col min="31" max="31" width="8.85546875" style="64"/>
    <col min="32" max="32" width="10.140625" style="64" bestFit="1" customWidth="1"/>
    <col min="33" max="33" width="8.85546875" style="64"/>
    <col min="34" max="34" width="10.140625" style="64" bestFit="1" customWidth="1"/>
    <col min="35" max="35" width="8.85546875" style="64"/>
    <col min="36" max="36" width="10.140625" style="64" bestFit="1" customWidth="1"/>
    <col min="37" max="38" width="8.85546875" style="64"/>
    <col min="39" max="39" width="15.140625" style="64" customWidth="1"/>
    <col min="40" max="16384" width="8.85546875" style="64"/>
  </cols>
  <sheetData>
    <row r="1" spans="1:39">
      <c r="A1" s="321"/>
      <c r="B1" s="321"/>
      <c r="C1" s="335"/>
      <c r="D1" s="321"/>
      <c r="E1" s="321"/>
      <c r="F1" s="320"/>
      <c r="G1" s="445">
        <v>2000</v>
      </c>
      <c r="H1" s="445"/>
      <c r="I1" s="445">
        <v>2001</v>
      </c>
      <c r="J1" s="445"/>
      <c r="K1" s="445">
        <v>2002</v>
      </c>
      <c r="L1" s="445"/>
      <c r="M1" s="445">
        <v>2003</v>
      </c>
      <c r="N1" s="445"/>
      <c r="O1" s="445">
        <v>2004</v>
      </c>
      <c r="P1" s="445"/>
      <c r="Q1" s="445">
        <v>2005</v>
      </c>
      <c r="R1" s="445"/>
      <c r="S1" s="445">
        <v>2006</v>
      </c>
      <c r="T1" s="445"/>
      <c r="U1" s="445">
        <v>2007</v>
      </c>
      <c r="V1" s="445"/>
      <c r="W1" s="439">
        <v>2008</v>
      </c>
      <c r="X1" s="439"/>
      <c r="Y1" s="439">
        <v>2009</v>
      </c>
      <c r="Z1" s="439"/>
      <c r="AA1" s="439">
        <v>2010</v>
      </c>
      <c r="AB1" s="439"/>
      <c r="AC1" s="439">
        <v>2011</v>
      </c>
      <c r="AD1" s="439"/>
      <c r="AE1" s="439">
        <v>2012</v>
      </c>
      <c r="AF1" s="439"/>
      <c r="AG1" s="439">
        <v>2013</v>
      </c>
      <c r="AH1" s="439"/>
      <c r="AI1" s="439">
        <v>2014</v>
      </c>
      <c r="AJ1" s="439"/>
      <c r="AK1" s="439">
        <v>2015</v>
      </c>
      <c r="AL1" s="439"/>
      <c r="AM1" s="63" t="s">
        <v>5</v>
      </c>
    </row>
    <row r="2" spans="1:39">
      <c r="A2" s="189" t="s">
        <v>0</v>
      </c>
      <c r="B2" s="190" t="s">
        <v>460</v>
      </c>
      <c r="C2" s="190" t="s">
        <v>465</v>
      </c>
      <c r="D2" s="190" t="s">
        <v>504</v>
      </c>
      <c r="E2" s="190" t="s">
        <v>3</v>
      </c>
      <c r="F2" s="190" t="s">
        <v>401</v>
      </c>
      <c r="G2" s="189" t="s">
        <v>1</v>
      </c>
      <c r="H2" s="189" t="s">
        <v>2</v>
      </c>
      <c r="I2" s="189" t="s">
        <v>1</v>
      </c>
      <c r="J2" s="189" t="s">
        <v>2</v>
      </c>
      <c r="K2" s="189" t="s">
        <v>1</v>
      </c>
      <c r="L2" s="189" t="s">
        <v>2</v>
      </c>
      <c r="M2" s="189" t="s">
        <v>1</v>
      </c>
      <c r="N2" s="189" t="s">
        <v>2</v>
      </c>
      <c r="O2" s="189" t="s">
        <v>1</v>
      </c>
      <c r="P2" s="189" t="s">
        <v>2</v>
      </c>
      <c r="Q2" s="189" t="s">
        <v>1</v>
      </c>
      <c r="R2" s="189" t="s">
        <v>2</v>
      </c>
      <c r="S2" s="189" t="s">
        <v>1</v>
      </c>
      <c r="T2" s="189" t="s">
        <v>2</v>
      </c>
      <c r="U2" s="189" t="s">
        <v>1</v>
      </c>
      <c r="V2" s="189" t="s">
        <v>2</v>
      </c>
      <c r="W2" s="189" t="s">
        <v>1</v>
      </c>
      <c r="X2" s="189" t="s">
        <v>2</v>
      </c>
      <c r="Y2" s="189" t="s">
        <v>1</v>
      </c>
      <c r="Z2" s="189" t="s">
        <v>2</v>
      </c>
      <c r="AA2" s="189" t="s">
        <v>1</v>
      </c>
      <c r="AB2" s="189" t="s">
        <v>2</v>
      </c>
      <c r="AC2" s="189" t="s">
        <v>1</v>
      </c>
      <c r="AD2" s="189" t="s">
        <v>2</v>
      </c>
      <c r="AE2" s="189" t="s">
        <v>1</v>
      </c>
      <c r="AF2" s="189" t="s">
        <v>2</v>
      </c>
      <c r="AG2" s="189" t="s">
        <v>1</v>
      </c>
      <c r="AH2" s="189" t="s">
        <v>2</v>
      </c>
      <c r="AI2" s="189" t="s">
        <v>1</v>
      </c>
      <c r="AJ2" s="189" t="s">
        <v>2</v>
      </c>
      <c r="AK2" s="189" t="s">
        <v>1</v>
      </c>
      <c r="AL2" s="189" t="s">
        <v>2</v>
      </c>
      <c r="AM2" s="332"/>
    </row>
    <row r="3" spans="1:39" ht="51">
      <c r="A3" s="95" t="s">
        <v>457</v>
      </c>
      <c r="B3" s="319" t="s">
        <v>513</v>
      </c>
      <c r="C3" s="333" t="s">
        <v>529</v>
      </c>
      <c r="D3" s="64" t="s">
        <v>505</v>
      </c>
      <c r="E3" s="130" t="s">
        <v>394</v>
      </c>
      <c r="F3" s="322" t="s">
        <v>511</v>
      </c>
      <c r="G3" s="322"/>
      <c r="H3" s="322"/>
      <c r="I3">
        <v>0</v>
      </c>
      <c r="J3">
        <v>0</v>
      </c>
      <c r="K3">
        <v>0</v>
      </c>
      <c r="L3">
        <v>0</v>
      </c>
      <c r="M3">
        <v>154.30000000000001</v>
      </c>
      <c r="N3">
        <v>0</v>
      </c>
      <c r="O3">
        <v>67.03</v>
      </c>
      <c r="P3">
        <v>48.93</v>
      </c>
      <c r="Q3">
        <v>22.77</v>
      </c>
      <c r="R3">
        <v>17.850000000000001</v>
      </c>
      <c r="S3"/>
      <c r="T3"/>
      <c r="U3"/>
      <c r="V3" s="322"/>
      <c r="W3" s="322"/>
      <c r="X3" s="322"/>
      <c r="Y3" s="322"/>
      <c r="Z3" s="322"/>
      <c r="AA3" s="139"/>
      <c r="AB3" s="323"/>
      <c r="AC3" s="139"/>
      <c r="AD3" s="323"/>
      <c r="AE3" s="139"/>
      <c r="AF3" s="323"/>
      <c r="AG3" s="139"/>
      <c r="AH3" s="323"/>
      <c r="AI3" s="139"/>
      <c r="AJ3" s="323"/>
      <c r="AK3" s="139"/>
      <c r="AL3" s="139"/>
      <c r="AM3" s="97" t="s">
        <v>512</v>
      </c>
    </row>
    <row r="4" spans="1:39" ht="51">
      <c r="A4" s="95" t="s">
        <v>457</v>
      </c>
      <c r="B4" s="319" t="s">
        <v>513</v>
      </c>
      <c r="C4" s="333" t="s">
        <v>529</v>
      </c>
      <c r="D4" s="64" t="s">
        <v>506</v>
      </c>
      <c r="E4" s="130" t="s">
        <v>394</v>
      </c>
      <c r="F4" s="322" t="s">
        <v>511</v>
      </c>
      <c r="G4" s="322"/>
      <c r="H4" s="322"/>
      <c r="I4">
        <v>0</v>
      </c>
      <c r="J4">
        <v>0</v>
      </c>
      <c r="K4">
        <v>0</v>
      </c>
      <c r="L4">
        <v>0</v>
      </c>
      <c r="M4">
        <v>154.29</v>
      </c>
      <c r="N4">
        <v>0</v>
      </c>
      <c r="O4">
        <v>53.75</v>
      </c>
      <c r="P4">
        <v>48.93</v>
      </c>
      <c r="Q4">
        <v>0</v>
      </c>
      <c r="R4">
        <v>0</v>
      </c>
      <c r="S4"/>
      <c r="T4"/>
      <c r="U4"/>
      <c r="V4" s="322"/>
      <c r="W4" s="322"/>
      <c r="X4" s="322"/>
      <c r="Y4" s="322"/>
      <c r="Z4" s="322"/>
      <c r="AA4" s="139"/>
      <c r="AB4" s="323"/>
      <c r="AC4" s="139"/>
      <c r="AD4" s="323"/>
      <c r="AE4" s="139"/>
      <c r="AF4" s="323"/>
      <c r="AG4" s="139"/>
      <c r="AH4" s="323"/>
      <c r="AI4" s="139"/>
      <c r="AJ4" s="323"/>
      <c r="AK4" s="139"/>
      <c r="AL4" s="139"/>
      <c r="AM4" s="97"/>
    </row>
    <row r="5" spans="1:39" ht="51">
      <c r="A5" s="95" t="s">
        <v>457</v>
      </c>
      <c r="B5" s="319" t="s">
        <v>513</v>
      </c>
      <c r="C5" s="333" t="s">
        <v>529</v>
      </c>
      <c r="D5" t="s">
        <v>507</v>
      </c>
      <c r="E5" s="130" t="s">
        <v>394</v>
      </c>
      <c r="F5" s="322" t="s">
        <v>511</v>
      </c>
      <c r="G5" s="322"/>
      <c r="H5" s="322"/>
      <c r="I5">
        <v>0</v>
      </c>
      <c r="J5">
        <v>0</v>
      </c>
      <c r="K5">
        <v>0</v>
      </c>
      <c r="L5">
        <v>0</v>
      </c>
      <c r="M5">
        <v>154.30000000000001</v>
      </c>
      <c r="N5">
        <v>0</v>
      </c>
      <c r="O5">
        <v>67.03</v>
      </c>
      <c r="P5">
        <v>48.93</v>
      </c>
      <c r="Q5">
        <v>22.77</v>
      </c>
      <c r="R5">
        <v>17.850000000000001</v>
      </c>
      <c r="S5"/>
      <c r="T5"/>
      <c r="U5"/>
      <c r="V5" s="322"/>
      <c r="W5" s="322"/>
      <c r="X5" s="322"/>
      <c r="Y5" s="322"/>
      <c r="Z5" s="322"/>
      <c r="AA5" s="139"/>
      <c r="AB5" s="323"/>
      <c r="AC5" s="139"/>
      <c r="AD5" s="323"/>
      <c r="AE5" s="139"/>
      <c r="AF5" s="323"/>
      <c r="AG5" s="139"/>
      <c r="AH5" s="323"/>
      <c r="AI5" s="139"/>
      <c r="AJ5" s="323"/>
      <c r="AK5" s="139"/>
      <c r="AL5" s="139"/>
      <c r="AM5" s="97"/>
    </row>
    <row r="6" spans="1:39" ht="51">
      <c r="A6" s="95" t="s">
        <v>457</v>
      </c>
      <c r="B6" s="319" t="s">
        <v>513</v>
      </c>
      <c r="C6" s="333" t="s">
        <v>529</v>
      </c>
      <c r="D6" s="64" t="s">
        <v>508</v>
      </c>
      <c r="E6" s="130" t="s">
        <v>394</v>
      </c>
      <c r="F6" s="322" t="s">
        <v>511</v>
      </c>
      <c r="G6" s="322"/>
      <c r="H6" s="322"/>
      <c r="I6">
        <v>0</v>
      </c>
      <c r="J6">
        <v>0</v>
      </c>
      <c r="K6">
        <v>0</v>
      </c>
      <c r="L6">
        <v>0</v>
      </c>
      <c r="M6">
        <v>154.30000000000001</v>
      </c>
      <c r="N6">
        <v>0</v>
      </c>
      <c r="O6">
        <v>67.03</v>
      </c>
      <c r="P6">
        <v>48.93</v>
      </c>
      <c r="Q6">
        <v>22.77</v>
      </c>
      <c r="R6">
        <v>17.850000000000001</v>
      </c>
      <c r="S6"/>
      <c r="T6"/>
      <c r="U6"/>
      <c r="V6" s="139"/>
      <c r="W6" s="139"/>
      <c r="X6" s="139"/>
      <c r="Y6" s="139"/>
      <c r="Z6" s="139"/>
      <c r="AA6" s="139"/>
      <c r="AB6" s="139"/>
      <c r="AC6" s="139"/>
      <c r="AD6" s="139"/>
      <c r="AE6" s="139"/>
      <c r="AF6" s="139"/>
      <c r="AG6" s="139"/>
      <c r="AH6" s="139"/>
      <c r="AI6" s="139"/>
      <c r="AJ6" s="139"/>
      <c r="AK6" s="139"/>
      <c r="AL6" s="139"/>
      <c r="AM6" s="97"/>
    </row>
    <row r="7" spans="1:39" ht="51">
      <c r="A7" s="95" t="s">
        <v>457</v>
      </c>
      <c r="B7" s="319" t="s">
        <v>513</v>
      </c>
      <c r="C7" s="333" t="s">
        <v>529</v>
      </c>
      <c r="D7" s="64" t="s">
        <v>509</v>
      </c>
      <c r="E7" s="130" t="s">
        <v>394</v>
      </c>
      <c r="F7" s="322" t="s">
        <v>511</v>
      </c>
      <c r="G7" s="130"/>
      <c r="H7" s="130"/>
      <c r="I7">
        <v>0</v>
      </c>
      <c r="J7">
        <v>0</v>
      </c>
      <c r="K7">
        <v>10.38</v>
      </c>
      <c r="L7">
        <v>5.01</v>
      </c>
      <c r="M7">
        <v>0</v>
      </c>
      <c r="N7">
        <v>0</v>
      </c>
      <c r="O7">
        <v>0</v>
      </c>
      <c r="P7">
        <v>0</v>
      </c>
      <c r="Q7">
        <v>0</v>
      </c>
      <c r="R7">
        <v>0</v>
      </c>
      <c r="S7"/>
      <c r="T7"/>
      <c r="U7"/>
      <c r="V7" s="162"/>
      <c r="W7" s="139"/>
      <c r="X7" s="162"/>
      <c r="Y7" s="139"/>
      <c r="Z7" s="162"/>
      <c r="AA7" s="139"/>
      <c r="AB7" s="162"/>
      <c r="AC7" s="139"/>
      <c r="AD7" s="162"/>
      <c r="AE7" s="139"/>
      <c r="AF7" s="162"/>
      <c r="AG7" s="139"/>
      <c r="AH7" s="162"/>
      <c r="AI7" s="139"/>
      <c r="AJ7" s="162"/>
      <c r="AK7" s="139"/>
      <c r="AL7" s="139"/>
      <c r="AM7" s="97"/>
    </row>
    <row r="8" spans="1:39" ht="51">
      <c r="A8" s="95" t="s">
        <v>457</v>
      </c>
      <c r="B8" s="319" t="s">
        <v>513</v>
      </c>
      <c r="C8" s="333" t="s">
        <v>529</v>
      </c>
      <c r="D8" s="64" t="s">
        <v>510</v>
      </c>
      <c r="E8" s="130" t="s">
        <v>394</v>
      </c>
      <c r="F8" s="322" t="s">
        <v>511</v>
      </c>
      <c r="G8" s="130"/>
      <c r="H8" s="130"/>
      <c r="I8">
        <v>0</v>
      </c>
      <c r="J8">
        <v>0</v>
      </c>
      <c r="K8">
        <v>0</v>
      </c>
      <c r="L8">
        <v>0</v>
      </c>
      <c r="M8">
        <v>0</v>
      </c>
      <c r="N8">
        <v>0</v>
      </c>
      <c r="O8">
        <v>0</v>
      </c>
      <c r="P8">
        <v>0</v>
      </c>
      <c r="Q8">
        <v>38.369999999999997</v>
      </c>
      <c r="R8">
        <v>38.369999999999997</v>
      </c>
      <c r="S8"/>
      <c r="T8"/>
      <c r="U8"/>
      <c r="V8" s="139"/>
      <c r="W8" s="139"/>
      <c r="X8" s="139"/>
      <c r="Y8" s="139"/>
      <c r="Z8" s="139"/>
      <c r="AA8" s="139"/>
      <c r="AB8" s="162"/>
      <c r="AC8" s="139"/>
      <c r="AD8" s="162"/>
      <c r="AE8" s="139"/>
      <c r="AF8" s="162"/>
      <c r="AG8" s="139"/>
      <c r="AH8" s="162"/>
      <c r="AI8" s="139"/>
      <c r="AJ8" s="162"/>
      <c r="AK8" s="139"/>
      <c r="AL8" s="139"/>
      <c r="AM8" s="97"/>
    </row>
    <row r="9" spans="1:39" ht="38.25">
      <c r="A9" s="95" t="s">
        <v>457</v>
      </c>
      <c r="B9" s="130" t="s">
        <v>513</v>
      </c>
      <c r="C9" s="97" t="s">
        <v>530</v>
      </c>
      <c r="D9" s="130" t="s">
        <v>531</v>
      </c>
      <c r="E9" s="130" t="s">
        <v>394</v>
      </c>
      <c r="F9" s="322" t="s">
        <v>511</v>
      </c>
      <c r="G9" s="130"/>
      <c r="H9" s="130"/>
      <c r="I9" s="343">
        <v>0.99</v>
      </c>
      <c r="J9" s="343">
        <v>0.99</v>
      </c>
      <c r="K9" s="344"/>
      <c r="L9" s="344"/>
      <c r="M9" s="344"/>
      <c r="N9" s="343"/>
      <c r="O9" s="343">
        <v>2.41</v>
      </c>
      <c r="P9" s="343">
        <v>0.8</v>
      </c>
      <c r="Q9" s="343">
        <v>2.54</v>
      </c>
      <c r="R9" s="343">
        <v>2.54</v>
      </c>
      <c r="S9" s="337"/>
      <c r="T9" s="337"/>
      <c r="U9" s="139"/>
      <c r="V9" s="139"/>
      <c r="W9" s="139"/>
      <c r="X9" s="139"/>
      <c r="Y9" s="139"/>
      <c r="Z9" s="139"/>
      <c r="AA9" s="139"/>
      <c r="AB9" s="162"/>
      <c r="AC9" s="139"/>
      <c r="AD9" s="162"/>
      <c r="AE9" s="139"/>
      <c r="AF9" s="162"/>
      <c r="AG9" s="139"/>
      <c r="AH9" s="162"/>
      <c r="AI9" s="139"/>
      <c r="AJ9" s="162"/>
      <c r="AK9" s="139"/>
      <c r="AL9" s="139"/>
      <c r="AM9" s="97"/>
    </row>
    <row r="10" spans="1:39" ht="38.25">
      <c r="A10" s="95" t="s">
        <v>457</v>
      </c>
      <c r="B10" s="130" t="s">
        <v>513</v>
      </c>
      <c r="C10" s="97" t="s">
        <v>530</v>
      </c>
      <c r="D10" s="130" t="s">
        <v>533</v>
      </c>
      <c r="E10" s="130" t="s">
        <v>394</v>
      </c>
      <c r="F10" s="322" t="s">
        <v>511</v>
      </c>
      <c r="G10" s="322"/>
      <c r="H10" s="322"/>
      <c r="I10" s="343">
        <v>0.87</v>
      </c>
      <c r="J10" s="343">
        <v>0.87</v>
      </c>
      <c r="K10" s="343"/>
      <c r="L10" s="343"/>
      <c r="M10" s="343"/>
      <c r="N10" s="343"/>
      <c r="O10" s="343">
        <v>1.56</v>
      </c>
      <c r="P10" s="343">
        <v>1.56</v>
      </c>
      <c r="Q10" s="343">
        <v>3.39</v>
      </c>
      <c r="R10" s="343">
        <v>3.39</v>
      </c>
      <c r="S10" s="337"/>
      <c r="T10" s="337"/>
      <c r="U10" s="139"/>
      <c r="V10" s="108"/>
      <c r="W10" s="139"/>
      <c r="X10" s="108"/>
      <c r="Y10" s="139"/>
      <c r="Z10" s="108"/>
      <c r="AA10" s="139"/>
      <c r="AB10" s="139"/>
      <c r="AC10" s="139"/>
      <c r="AD10" s="139"/>
      <c r="AE10" s="139"/>
      <c r="AF10" s="139"/>
      <c r="AG10" s="139"/>
      <c r="AH10" s="139"/>
      <c r="AI10" s="139"/>
      <c r="AJ10" s="139"/>
      <c r="AK10" s="139"/>
      <c r="AL10" s="139"/>
      <c r="AM10" s="96"/>
    </row>
    <row r="11" spans="1:39" ht="38.25">
      <c r="A11" s="95" t="s">
        <v>457</v>
      </c>
      <c r="B11" s="130" t="s">
        <v>513</v>
      </c>
      <c r="C11" s="97" t="s">
        <v>530</v>
      </c>
      <c r="D11" s="130" t="s">
        <v>532</v>
      </c>
      <c r="E11" s="130" t="s">
        <v>394</v>
      </c>
      <c r="F11" s="322" t="s">
        <v>511</v>
      </c>
      <c r="G11" s="130"/>
      <c r="H11" s="130"/>
      <c r="Q11" s="64">
        <v>2.52</v>
      </c>
      <c r="R11" s="64">
        <v>2.52</v>
      </c>
      <c r="S11" s="337"/>
      <c r="T11" s="337"/>
      <c r="U11" s="139"/>
      <c r="V11" s="108"/>
      <c r="W11" s="139"/>
      <c r="X11" s="108"/>
      <c r="Y11" s="139"/>
      <c r="Z11" s="108"/>
      <c r="AA11" s="139"/>
      <c r="AB11" s="139"/>
      <c r="AC11" s="139"/>
      <c r="AD11" s="139"/>
      <c r="AE11" s="139"/>
      <c r="AF11" s="139"/>
      <c r="AG11" s="139"/>
      <c r="AH11" s="139"/>
      <c r="AI11" s="139"/>
      <c r="AJ11" s="139"/>
      <c r="AK11" s="139"/>
      <c r="AL11" s="139"/>
      <c r="AM11" s="96"/>
    </row>
    <row r="12" spans="1:39" ht="38.25">
      <c r="A12" s="95" t="s">
        <v>457</v>
      </c>
      <c r="B12" s="130" t="s">
        <v>513</v>
      </c>
      <c r="C12" s="97" t="s">
        <v>534</v>
      </c>
      <c r="D12" s="97" t="s">
        <v>535</v>
      </c>
      <c r="E12" s="108" t="s">
        <v>394</v>
      </c>
      <c r="F12" s="130" t="s">
        <v>511</v>
      </c>
      <c r="G12" s="130"/>
      <c r="H12" s="130"/>
      <c r="I12" s="130"/>
      <c r="J12" s="130"/>
      <c r="K12" s="130"/>
      <c r="L12" s="130"/>
      <c r="M12" s="130"/>
      <c r="N12" s="130"/>
      <c r="O12" s="130"/>
      <c r="P12" s="130"/>
      <c r="Q12" s="130">
        <v>28.46</v>
      </c>
      <c r="R12" s="130">
        <v>22.31</v>
      </c>
      <c r="S12" s="139"/>
      <c r="T12" s="108"/>
      <c r="U12" s="139"/>
      <c r="V12" s="324"/>
      <c r="W12" s="139"/>
      <c r="X12" s="108"/>
      <c r="Y12" s="139"/>
      <c r="Z12" s="108"/>
      <c r="AA12" s="139"/>
      <c r="AB12" s="139"/>
      <c r="AC12" s="139"/>
      <c r="AD12" s="139"/>
      <c r="AE12" s="139"/>
      <c r="AF12" s="139"/>
      <c r="AG12" s="139"/>
      <c r="AH12" s="139"/>
      <c r="AI12" s="139"/>
      <c r="AJ12" s="139"/>
      <c r="AK12" s="139"/>
      <c r="AL12" s="139"/>
      <c r="AM12" s="96"/>
    </row>
    <row r="13" spans="1:39">
      <c r="A13" s="95"/>
      <c r="B13" s="130"/>
      <c r="C13" s="97"/>
      <c r="D13" s="97" t="s">
        <v>539</v>
      </c>
      <c r="E13" s="108" t="s">
        <v>394</v>
      </c>
      <c r="F13" s="130" t="s">
        <v>511</v>
      </c>
      <c r="G13" s="130"/>
      <c r="H13" s="130"/>
      <c r="K13" s="130">
        <v>2.64</v>
      </c>
      <c r="L13" s="130">
        <v>0.44</v>
      </c>
      <c r="M13" s="130"/>
      <c r="N13" s="130"/>
      <c r="O13" s="130"/>
      <c r="P13" s="130"/>
      <c r="Q13" s="130"/>
      <c r="R13" s="130"/>
      <c r="S13" s="139"/>
      <c r="T13" s="108"/>
      <c r="U13" s="139"/>
      <c r="V13" s="324"/>
      <c r="W13" s="139"/>
      <c r="X13" s="108"/>
      <c r="Y13" s="139"/>
      <c r="Z13" s="108"/>
      <c r="AA13" s="139"/>
      <c r="AB13" s="139"/>
      <c r="AC13" s="139"/>
      <c r="AD13" s="139"/>
      <c r="AE13" s="139"/>
      <c r="AF13" s="139"/>
      <c r="AG13" s="139"/>
      <c r="AH13" s="139"/>
      <c r="AI13" s="139"/>
      <c r="AJ13" s="139"/>
      <c r="AK13" s="139"/>
      <c r="AL13" s="139"/>
      <c r="AM13" s="96"/>
    </row>
    <row r="14" spans="1:39">
      <c r="A14" s="95"/>
      <c r="B14" s="130"/>
      <c r="C14" s="97"/>
      <c r="D14" s="97"/>
      <c r="E14" s="108"/>
      <c r="F14" s="130"/>
      <c r="G14" s="130"/>
      <c r="H14" s="130"/>
      <c r="I14" s="130"/>
      <c r="J14" s="130"/>
      <c r="K14" s="130"/>
      <c r="L14" s="130"/>
      <c r="M14" s="130"/>
      <c r="N14" s="130"/>
      <c r="O14" s="130"/>
      <c r="P14" s="130"/>
      <c r="Q14" s="130"/>
      <c r="R14" s="130"/>
      <c r="S14" s="139"/>
      <c r="T14" s="108"/>
      <c r="U14" s="139"/>
      <c r="V14" s="324"/>
      <c r="W14" s="139"/>
      <c r="X14" s="108"/>
      <c r="Y14" s="139"/>
      <c r="Z14" s="108"/>
      <c r="AA14" s="139"/>
      <c r="AB14" s="139"/>
      <c r="AC14" s="139"/>
      <c r="AD14" s="139"/>
      <c r="AE14" s="139"/>
      <c r="AF14" s="139"/>
      <c r="AG14" s="139"/>
      <c r="AH14" s="139"/>
      <c r="AI14" s="139"/>
      <c r="AJ14" s="139"/>
      <c r="AK14" s="139"/>
      <c r="AL14" s="139"/>
      <c r="AM14" s="96"/>
    </row>
    <row r="15" spans="1:39" ht="38.25">
      <c r="A15" s="95" t="s">
        <v>457</v>
      </c>
      <c r="B15" s="130" t="s">
        <v>513</v>
      </c>
      <c r="C15" s="96" t="s">
        <v>536</v>
      </c>
      <c r="D15" s="97" t="s">
        <v>537</v>
      </c>
      <c r="E15" s="108" t="s">
        <v>394</v>
      </c>
      <c r="F15" s="130" t="s">
        <v>511</v>
      </c>
      <c r="G15" s="322"/>
      <c r="H15" s="322"/>
      <c r="I15" s="322">
        <v>48.3</v>
      </c>
      <c r="J15" s="322">
        <v>40.89</v>
      </c>
      <c r="K15" s="322">
        <v>57.79</v>
      </c>
      <c r="L15" s="322">
        <v>41.72</v>
      </c>
      <c r="M15" s="322">
        <v>154.30000000000001</v>
      </c>
      <c r="N15" s="322">
        <v>127.64</v>
      </c>
      <c r="O15" s="322">
        <v>6.7</v>
      </c>
      <c r="P15" s="322">
        <v>4.9000000000000004</v>
      </c>
      <c r="Q15" s="322">
        <v>241.68</v>
      </c>
      <c r="R15" s="322">
        <v>177.03</v>
      </c>
      <c r="S15" s="139"/>
      <c r="T15" s="325"/>
      <c r="U15" s="139"/>
      <c r="V15" s="325"/>
      <c r="W15" s="139"/>
      <c r="X15" s="325"/>
      <c r="Y15" s="139"/>
      <c r="Z15" s="325"/>
      <c r="AA15" s="139"/>
      <c r="AB15" s="325"/>
      <c r="AC15" s="139"/>
      <c r="AD15" s="325"/>
      <c r="AE15" s="139"/>
      <c r="AF15" s="325"/>
      <c r="AG15" s="139"/>
      <c r="AH15" s="325"/>
      <c r="AI15" s="139"/>
      <c r="AJ15" s="325"/>
      <c r="AK15" s="139"/>
      <c r="AL15" s="139"/>
      <c r="AM15" s="139"/>
    </row>
    <row r="16" spans="1:39" ht="38.25">
      <c r="A16" s="95" t="s">
        <v>457</v>
      </c>
      <c r="B16" s="130" t="s">
        <v>513</v>
      </c>
      <c r="C16" s="96" t="s">
        <v>538</v>
      </c>
      <c r="D16" s="97" t="s">
        <v>537</v>
      </c>
      <c r="E16" s="108" t="s">
        <v>394</v>
      </c>
      <c r="F16" s="130" t="s">
        <v>511</v>
      </c>
      <c r="G16" s="139"/>
      <c r="H16" s="139"/>
      <c r="I16" s="139">
        <v>10</v>
      </c>
      <c r="J16" s="139">
        <v>10</v>
      </c>
      <c r="K16" s="139"/>
      <c r="L16" s="139"/>
      <c r="M16" s="139"/>
      <c r="N16" s="139"/>
      <c r="O16" s="139"/>
      <c r="P16" s="139"/>
      <c r="Q16" s="139">
        <v>28.46</v>
      </c>
      <c r="R16" s="139">
        <v>28.46</v>
      </c>
      <c r="S16" s="139"/>
      <c r="T16" s="325"/>
      <c r="U16" s="139"/>
      <c r="V16" s="325"/>
      <c r="W16" s="139"/>
      <c r="X16" s="325"/>
      <c r="Y16" s="139"/>
      <c r="Z16" s="325"/>
      <c r="AA16" s="139"/>
      <c r="AB16" s="325"/>
      <c r="AC16" s="139"/>
      <c r="AD16" s="325"/>
      <c r="AE16" s="139"/>
      <c r="AF16" s="325"/>
      <c r="AG16" s="139"/>
      <c r="AH16" s="325"/>
      <c r="AI16" s="139"/>
      <c r="AJ16" s="325"/>
      <c r="AK16" s="139"/>
      <c r="AL16" s="139"/>
      <c r="AM16" s="139"/>
    </row>
    <row r="17" spans="1:39">
      <c r="A17" s="97"/>
      <c r="B17" s="97"/>
      <c r="C17" s="97"/>
      <c r="D17" s="130"/>
      <c r="E17" s="130"/>
      <c r="F17" s="130"/>
      <c r="G17" s="130"/>
      <c r="H17" s="139"/>
      <c r="I17" s="326"/>
      <c r="J17" s="326"/>
      <c r="K17" s="326"/>
      <c r="L17" s="326"/>
      <c r="M17" s="327"/>
      <c r="N17" s="327"/>
      <c r="O17" s="327"/>
      <c r="P17" s="327"/>
      <c r="Q17" s="327"/>
      <c r="R17" s="327"/>
      <c r="S17" s="139"/>
      <c r="T17" s="139"/>
      <c r="U17" s="139"/>
      <c r="V17" s="139"/>
      <c r="W17" s="139"/>
      <c r="X17" s="139"/>
      <c r="Y17" s="139"/>
      <c r="Z17" s="139"/>
      <c r="AA17" s="139"/>
      <c r="AB17" s="139"/>
      <c r="AC17" s="139"/>
      <c r="AD17" s="139"/>
      <c r="AE17" s="139"/>
      <c r="AF17" s="139"/>
      <c r="AG17" s="139"/>
      <c r="AH17" s="139"/>
      <c r="AI17" s="139"/>
      <c r="AJ17" s="139"/>
      <c r="AK17" s="139"/>
      <c r="AL17" s="139"/>
      <c r="AM17" s="97"/>
    </row>
    <row r="18" spans="1:39">
      <c r="A18" s="97"/>
      <c r="B18" s="97"/>
      <c r="C18" s="97"/>
      <c r="D18" s="130"/>
      <c r="E18" s="130"/>
      <c r="F18" s="322"/>
      <c r="G18" s="130"/>
      <c r="H18" s="139"/>
      <c r="I18" s="328"/>
      <c r="J18" s="328"/>
      <c r="K18" s="328"/>
      <c r="L18" s="328"/>
      <c r="M18" s="328"/>
      <c r="N18" s="328"/>
      <c r="O18" s="328"/>
      <c r="P18" s="328"/>
      <c r="Q18" s="328"/>
      <c r="R18" s="328"/>
      <c r="S18" s="139"/>
      <c r="T18" s="139"/>
      <c r="U18" s="139"/>
      <c r="V18" s="139"/>
      <c r="W18" s="139"/>
      <c r="X18" s="139"/>
      <c r="Y18" s="139"/>
      <c r="Z18" s="139"/>
      <c r="AA18" s="139"/>
      <c r="AB18" s="139"/>
      <c r="AC18" s="139"/>
      <c r="AD18" s="139"/>
      <c r="AE18" s="139"/>
      <c r="AF18" s="139"/>
      <c r="AG18" s="139"/>
      <c r="AH18" s="139"/>
      <c r="AI18" s="139"/>
      <c r="AJ18" s="139"/>
      <c r="AK18" s="139"/>
      <c r="AL18" s="139"/>
      <c r="AM18" s="97"/>
    </row>
    <row r="19" spans="1:39">
      <c r="A19" s="97"/>
      <c r="B19" s="97"/>
      <c r="C19" s="97"/>
      <c r="D19" s="130"/>
      <c r="E19" s="130"/>
      <c r="F19" s="130"/>
      <c r="G19" s="130"/>
      <c r="H19" s="139"/>
      <c r="I19" s="329"/>
      <c r="J19" s="329"/>
      <c r="K19" s="329"/>
      <c r="L19" s="329"/>
      <c r="M19" s="329"/>
      <c r="N19" s="329"/>
      <c r="O19" s="329"/>
      <c r="P19" s="329"/>
      <c r="Q19" s="329"/>
      <c r="R19" s="329"/>
      <c r="S19" s="139"/>
      <c r="T19" s="139"/>
      <c r="U19" s="139"/>
      <c r="V19" s="139"/>
      <c r="W19" s="139"/>
      <c r="X19" s="139"/>
      <c r="Y19" s="139"/>
      <c r="Z19" s="139"/>
      <c r="AA19" s="139"/>
      <c r="AB19" s="139"/>
      <c r="AC19" s="139"/>
      <c r="AD19" s="139"/>
      <c r="AE19" s="139"/>
      <c r="AF19" s="139"/>
      <c r="AG19" s="139"/>
      <c r="AH19" s="139"/>
      <c r="AI19" s="139"/>
      <c r="AJ19" s="139"/>
      <c r="AK19" s="139"/>
      <c r="AL19" s="139"/>
      <c r="AM19" s="97"/>
    </row>
    <row r="20" spans="1:39">
      <c r="A20" s="97"/>
      <c r="B20" s="97"/>
      <c r="C20" s="97"/>
      <c r="D20" s="130"/>
      <c r="E20" s="130"/>
      <c r="F20" s="322"/>
      <c r="G20" s="130"/>
      <c r="H20" s="139"/>
      <c r="I20" s="328"/>
      <c r="J20" s="328"/>
      <c r="K20" s="328"/>
      <c r="L20" s="328"/>
      <c r="M20" s="328"/>
      <c r="N20" s="328"/>
      <c r="O20" s="328"/>
      <c r="P20" s="328"/>
      <c r="Q20" s="328"/>
      <c r="R20" s="328"/>
      <c r="S20" s="139"/>
      <c r="T20" s="139"/>
      <c r="U20" s="139"/>
      <c r="V20" s="139"/>
      <c r="W20" s="139"/>
      <c r="X20" s="139"/>
      <c r="Y20" s="139"/>
      <c r="Z20" s="139"/>
      <c r="AA20" s="139"/>
      <c r="AB20" s="139"/>
      <c r="AC20" s="139"/>
      <c r="AD20" s="139"/>
      <c r="AE20" s="139"/>
      <c r="AF20" s="139"/>
      <c r="AG20" s="139"/>
      <c r="AH20" s="139"/>
      <c r="AI20" s="139"/>
      <c r="AJ20" s="139"/>
      <c r="AK20" s="139"/>
      <c r="AL20" s="139"/>
      <c r="AM20" s="97"/>
    </row>
    <row r="21" spans="1:39">
      <c r="A21" s="97"/>
      <c r="B21" s="97"/>
      <c r="C21" s="97"/>
      <c r="D21" s="130"/>
      <c r="E21" s="130"/>
      <c r="F21" s="130"/>
      <c r="G21" s="130"/>
      <c r="H21" s="139"/>
      <c r="I21" s="330"/>
      <c r="J21" s="330"/>
      <c r="K21" s="330"/>
      <c r="L21" s="330"/>
      <c r="M21" s="330"/>
      <c r="N21" s="330"/>
      <c r="O21" s="330"/>
      <c r="P21" s="330"/>
      <c r="Q21" s="330"/>
      <c r="R21" s="330"/>
      <c r="S21" s="139"/>
      <c r="T21" s="139"/>
      <c r="U21" s="139"/>
      <c r="V21" s="139"/>
      <c r="W21" s="139"/>
      <c r="X21" s="139"/>
      <c r="Y21" s="139"/>
      <c r="Z21" s="139"/>
      <c r="AA21" s="139"/>
      <c r="AB21" s="139"/>
      <c r="AC21" s="139"/>
      <c r="AD21" s="139"/>
      <c r="AE21" s="139"/>
      <c r="AF21" s="139"/>
      <c r="AG21" s="139"/>
      <c r="AH21" s="139"/>
      <c r="AI21" s="139"/>
      <c r="AJ21" s="139"/>
      <c r="AK21" s="139"/>
      <c r="AL21" s="139"/>
      <c r="AM21" s="97"/>
    </row>
    <row r="22" spans="1:39">
      <c r="A22" s="97"/>
      <c r="B22" s="97"/>
      <c r="C22" s="97"/>
      <c r="D22" s="130"/>
      <c r="E22" s="130"/>
      <c r="F22" s="322"/>
      <c r="G22" s="130"/>
      <c r="H22" s="139"/>
      <c r="I22" s="224"/>
      <c r="J22" s="224"/>
      <c r="K22" s="224"/>
      <c r="L22" s="224"/>
      <c r="M22" s="224"/>
      <c r="N22" s="224"/>
      <c r="O22" s="224"/>
      <c r="P22" s="224"/>
      <c r="Q22" s="224"/>
      <c r="R22" s="224"/>
      <c r="S22" s="139"/>
      <c r="T22" s="139"/>
      <c r="U22" s="139"/>
      <c r="V22" s="139"/>
      <c r="W22" s="139"/>
      <c r="X22" s="139"/>
      <c r="Y22" s="139"/>
      <c r="Z22" s="139"/>
      <c r="AA22" s="139"/>
      <c r="AB22" s="139"/>
      <c r="AC22" s="139"/>
      <c r="AD22" s="139"/>
      <c r="AE22" s="139"/>
      <c r="AF22" s="139"/>
      <c r="AG22" s="139"/>
      <c r="AH22" s="139"/>
      <c r="AI22" s="139"/>
      <c r="AJ22" s="139"/>
      <c r="AK22" s="139"/>
      <c r="AL22" s="139"/>
      <c r="AM22" s="97"/>
    </row>
    <row r="23" spans="1:39">
      <c r="A23" s="97"/>
      <c r="B23" s="97"/>
      <c r="C23" s="97"/>
      <c r="D23" s="130"/>
      <c r="E23" s="130"/>
      <c r="F23" s="130"/>
      <c r="G23" s="130"/>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97"/>
    </row>
    <row r="24" spans="1:39">
      <c r="A24" s="97"/>
      <c r="B24" s="97"/>
      <c r="C24" s="97"/>
      <c r="D24" s="130"/>
      <c r="E24" s="130"/>
      <c r="F24" s="322"/>
      <c r="G24" s="130"/>
      <c r="H24" s="139"/>
      <c r="I24" s="331"/>
      <c r="J24" s="331"/>
      <c r="K24" s="224"/>
      <c r="L24" s="224"/>
      <c r="M24" s="224"/>
      <c r="N24" s="224"/>
      <c r="O24" s="224"/>
      <c r="P24" s="224"/>
      <c r="Q24" s="224"/>
      <c r="R24" s="224"/>
      <c r="S24" s="139"/>
      <c r="T24" s="139"/>
      <c r="U24" s="139"/>
      <c r="V24" s="139"/>
      <c r="W24" s="139"/>
      <c r="X24" s="139"/>
      <c r="Y24" s="139"/>
      <c r="Z24" s="139"/>
      <c r="AA24" s="139"/>
      <c r="AB24" s="139"/>
      <c r="AC24" s="139"/>
      <c r="AD24" s="139"/>
      <c r="AE24" s="139"/>
      <c r="AF24" s="139"/>
      <c r="AG24" s="139"/>
      <c r="AH24" s="139"/>
      <c r="AI24" s="139"/>
      <c r="AJ24" s="139"/>
      <c r="AK24" s="139"/>
      <c r="AL24" s="139"/>
      <c r="AM24" s="97"/>
    </row>
    <row r="25" spans="1:39">
      <c r="A25" s="155"/>
      <c r="B25" s="159"/>
      <c r="C25" s="159"/>
      <c r="D25" s="130"/>
      <c r="E25" s="130"/>
      <c r="F25" s="139"/>
      <c r="G25" s="139"/>
      <c r="H25" s="139"/>
      <c r="I25" s="139"/>
      <c r="J25" s="139"/>
      <c r="K25" s="139"/>
      <c r="L25" s="139"/>
      <c r="M25" s="139"/>
      <c r="N25" s="139"/>
      <c r="O25" s="139"/>
      <c r="P25" s="139"/>
      <c r="Q25" s="139"/>
      <c r="R25" s="139"/>
      <c r="S25" s="139"/>
      <c r="T25" s="139"/>
      <c r="U25" s="139"/>
      <c r="V25" s="139"/>
      <c r="W25" s="327"/>
      <c r="X25" s="327"/>
      <c r="Y25" s="327"/>
      <c r="Z25" s="327"/>
      <c r="AA25" s="327"/>
      <c r="AB25" s="327"/>
      <c r="AC25" s="327"/>
      <c r="AD25" s="327"/>
      <c r="AE25" s="327"/>
      <c r="AF25" s="327"/>
      <c r="AG25" s="139"/>
      <c r="AH25" s="139"/>
      <c r="AI25" s="139"/>
      <c r="AJ25" s="139"/>
      <c r="AK25" s="139"/>
      <c r="AL25" s="139"/>
      <c r="AM25" s="159"/>
    </row>
    <row r="26" spans="1:39">
      <c r="A26" s="155"/>
      <c r="B26" s="159"/>
      <c r="C26" s="159"/>
      <c r="D26" s="130"/>
      <c r="E26" s="130"/>
      <c r="F26" s="322"/>
      <c r="G26" s="139"/>
      <c r="H26" s="139"/>
      <c r="I26" s="139"/>
      <c r="J26" s="139"/>
      <c r="K26" s="139"/>
      <c r="L26" s="139"/>
      <c r="M26" s="139"/>
      <c r="N26" s="139"/>
      <c r="O26" s="139"/>
      <c r="P26" s="139"/>
      <c r="Q26" s="139"/>
      <c r="R26" s="139"/>
      <c r="S26" s="139"/>
      <c r="T26" s="139"/>
      <c r="U26" s="139"/>
      <c r="V26" s="139"/>
      <c r="W26" s="328"/>
      <c r="X26" s="328"/>
      <c r="Y26" s="328"/>
      <c r="Z26" s="328"/>
      <c r="AA26" s="328"/>
      <c r="AB26" s="328"/>
      <c r="AC26" s="328"/>
      <c r="AD26" s="328"/>
      <c r="AE26" s="328"/>
      <c r="AF26" s="328"/>
      <c r="AG26" s="139"/>
      <c r="AH26" s="139"/>
      <c r="AI26" s="139"/>
      <c r="AJ26" s="139"/>
      <c r="AK26" s="139"/>
      <c r="AL26" s="139"/>
      <c r="AM26" s="159"/>
    </row>
    <row r="27" spans="1:39">
      <c r="A27" s="155"/>
      <c r="B27" s="159"/>
      <c r="C27" s="159"/>
      <c r="D27" s="130"/>
      <c r="E27" s="130"/>
      <c r="F27" s="139"/>
      <c r="G27" s="139"/>
      <c r="H27" s="139"/>
      <c r="I27" s="139"/>
      <c r="J27" s="139"/>
      <c r="K27" s="139"/>
      <c r="L27" s="139"/>
      <c r="M27" s="139"/>
      <c r="N27" s="139"/>
      <c r="O27" s="139"/>
      <c r="P27" s="139"/>
      <c r="Q27" s="139"/>
      <c r="R27" s="139"/>
      <c r="S27" s="139"/>
      <c r="T27" s="139"/>
      <c r="U27" s="139"/>
      <c r="V27" s="139"/>
      <c r="W27" s="326"/>
      <c r="X27" s="326"/>
      <c r="Y27" s="326"/>
      <c r="Z27" s="326"/>
      <c r="AA27" s="326"/>
      <c r="AB27" s="327"/>
      <c r="AC27" s="327"/>
      <c r="AD27" s="327"/>
      <c r="AE27" s="327"/>
      <c r="AF27" s="327"/>
      <c r="AG27" s="139"/>
      <c r="AH27" s="139"/>
      <c r="AI27" s="139"/>
      <c r="AJ27" s="139"/>
      <c r="AK27" s="139"/>
      <c r="AL27" s="139"/>
      <c r="AM27" s="159"/>
    </row>
    <row r="28" spans="1:39">
      <c r="A28" s="155"/>
      <c r="B28" s="159"/>
      <c r="C28" s="159"/>
      <c r="D28" s="130"/>
      <c r="E28" s="130"/>
      <c r="F28" s="322"/>
      <c r="G28" s="139"/>
      <c r="H28" s="139"/>
      <c r="I28" s="139"/>
      <c r="J28" s="139"/>
      <c r="K28" s="139"/>
      <c r="L28" s="139"/>
      <c r="M28" s="139"/>
      <c r="N28" s="139"/>
      <c r="O28" s="139"/>
      <c r="P28" s="139"/>
      <c r="Q28" s="139"/>
      <c r="R28" s="139"/>
      <c r="S28" s="139"/>
      <c r="T28" s="139"/>
      <c r="U28" s="139"/>
      <c r="V28" s="139"/>
      <c r="W28" s="328"/>
      <c r="X28" s="328"/>
      <c r="Y28" s="328"/>
      <c r="Z28" s="328"/>
      <c r="AA28" s="328"/>
      <c r="AB28" s="328"/>
      <c r="AC28" s="328"/>
      <c r="AD28" s="328"/>
      <c r="AE28" s="328"/>
      <c r="AF28" s="328"/>
      <c r="AG28" s="139"/>
      <c r="AH28" s="139"/>
      <c r="AI28" s="139"/>
      <c r="AJ28" s="139"/>
      <c r="AK28" s="139"/>
      <c r="AL28" s="139"/>
      <c r="AM28" s="159"/>
    </row>
    <row r="29" spans="1:39">
      <c r="A29" s="155"/>
      <c r="B29" s="159"/>
      <c r="C29" s="159"/>
      <c r="D29" s="130"/>
      <c r="E29" s="130"/>
      <c r="F29" s="139"/>
      <c r="G29" s="139"/>
      <c r="H29" s="139"/>
      <c r="I29" s="139"/>
      <c r="J29" s="139"/>
      <c r="K29" s="139"/>
      <c r="L29" s="139"/>
      <c r="M29" s="139"/>
      <c r="N29" s="139"/>
      <c r="O29" s="139"/>
      <c r="P29" s="139"/>
      <c r="Q29" s="139"/>
      <c r="R29" s="139"/>
      <c r="S29" s="139"/>
      <c r="T29" s="139"/>
      <c r="U29" s="139"/>
      <c r="V29" s="139"/>
      <c r="W29" s="326"/>
      <c r="X29" s="326"/>
      <c r="Y29" s="326"/>
      <c r="Z29" s="326"/>
      <c r="AA29" s="326"/>
      <c r="AB29" s="327"/>
      <c r="AC29" s="327"/>
      <c r="AD29" s="327"/>
      <c r="AE29" s="327"/>
      <c r="AF29" s="327"/>
      <c r="AG29" s="139"/>
      <c r="AH29" s="139"/>
      <c r="AI29" s="139"/>
      <c r="AJ29" s="139"/>
      <c r="AK29" s="139"/>
      <c r="AL29" s="139"/>
      <c r="AM29" s="159"/>
    </row>
    <row r="30" spans="1:39">
      <c r="A30" s="155"/>
      <c r="B30" s="159"/>
      <c r="C30" s="159"/>
      <c r="D30" s="130"/>
      <c r="E30" s="130"/>
      <c r="F30" s="322"/>
      <c r="G30" s="139"/>
      <c r="H30" s="139"/>
      <c r="I30" s="139"/>
      <c r="J30" s="139"/>
      <c r="K30" s="139"/>
      <c r="L30" s="139"/>
      <c r="M30" s="139"/>
      <c r="N30" s="139"/>
      <c r="O30" s="139"/>
      <c r="P30" s="139"/>
      <c r="Q30" s="139"/>
      <c r="R30" s="139"/>
      <c r="S30" s="139"/>
      <c r="T30" s="139"/>
      <c r="U30" s="139"/>
      <c r="V30" s="139"/>
      <c r="W30" s="224"/>
      <c r="X30" s="224"/>
      <c r="Y30" s="224"/>
      <c r="Z30" s="224"/>
      <c r="AA30" s="224"/>
      <c r="AB30" s="224"/>
      <c r="AC30" s="224"/>
      <c r="AD30" s="224"/>
      <c r="AE30" s="224"/>
      <c r="AF30" s="224"/>
      <c r="AG30" s="139"/>
      <c r="AH30" s="139"/>
      <c r="AI30" s="139"/>
      <c r="AJ30" s="139"/>
      <c r="AK30" s="139"/>
      <c r="AL30" s="139"/>
      <c r="AM30" s="159"/>
    </row>
    <row r="31" spans="1:39">
      <c r="D31" s="188"/>
    </row>
  </sheetData>
  <mergeCells count="16">
    <mergeCell ref="AE1:AF1"/>
    <mergeCell ref="AG1:AH1"/>
    <mergeCell ref="AI1:AJ1"/>
    <mergeCell ref="AK1:AL1"/>
    <mergeCell ref="S1:T1"/>
    <mergeCell ref="U1:V1"/>
    <mergeCell ref="W1:X1"/>
    <mergeCell ref="Y1:Z1"/>
    <mergeCell ref="AA1:AB1"/>
    <mergeCell ref="AC1:AD1"/>
    <mergeCell ref="Q1:R1"/>
    <mergeCell ref="G1:H1"/>
    <mergeCell ref="I1:J1"/>
    <mergeCell ref="K1:L1"/>
    <mergeCell ref="M1:N1"/>
    <mergeCell ref="O1:P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 Sheet</vt:lpstr>
      <vt:lpstr>Tanzania </vt:lpstr>
      <vt:lpstr>Tanzania Charts, 2007-15</vt:lpstr>
      <vt:lpstr>Tanzania Donor</vt:lpstr>
      <vt:lpstr>Ethiopia</vt:lpstr>
      <vt:lpstr>Ethiopia value chain</vt:lpstr>
      <vt:lpstr>Nigeria</vt:lpstr>
      <vt:lpstr>Nigeria value chain</vt:lpstr>
      <vt:lpstr>Nigeria commodity</vt:lpstr>
      <vt:lpstr>India </vt:lpstr>
      <vt:lpstr>Indian 3 &amp; All 29 States</vt:lpstr>
      <vt:lpstr>India value chain</vt:lpstr>
      <vt:lpstr>India Donor</vt:lpstr>
    </vt:vector>
  </TitlesOfParts>
  <Company>Evans School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J. Orlebeke</dc:creator>
  <cp:lastModifiedBy>PIERRE E. BISCAYE</cp:lastModifiedBy>
  <dcterms:created xsi:type="dcterms:W3CDTF">2017-04-28T22:39:04Z</dcterms:created>
  <dcterms:modified xsi:type="dcterms:W3CDTF">2017-11-17T18:23:23Z</dcterms:modified>
</cp:coreProperties>
</file>